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G LC Tracker" sheetId="1" state="visible" r:id="rId1"/>
    <sheet xmlns:r="http://schemas.openxmlformats.org/officeDocument/2006/relationships" name="Dashboard" sheetId="2" state="visible" r:id="rId2"/>
    <sheet xmlns:r="http://schemas.openxmlformats.org/officeDocument/2006/relationships" name="Instructions" sheetId="3" state="visible" r:id="rId3"/>
    <sheet xmlns:r="http://schemas.openxmlformats.org/officeDocument/2006/relationships" name="Lookup" sheetId="4" state="visible" r:id="rId4"/>
  </sheets>
  <definedNames>
    <definedName name="_xlnm._FilterDatabase" localSheetId="0" hidden="1">'BG LC Tracker'!$A$4:$V$204</definedName>
    <definedName name="_xlnm.Print_Titles" localSheetId="0">'BG LC Tracker'!$4:$4</definedName>
  </definedNames>
  <calcPr calcId="124519" fullCalcOnLoad="1"/>
</workbook>
</file>

<file path=xl/styles.xml><?xml version="1.0" encoding="utf-8"?>
<styleSheet xmlns="http://schemas.openxmlformats.org/spreadsheetml/2006/main">
  <numFmts count="3">
    <numFmt numFmtId="164" formatCode="yyyy-mm-dd"/>
    <numFmt numFmtId="165" formatCode="YYYY-MM-DD"/>
    <numFmt numFmtId="166" formatCode="0.0%"/>
  </numFmts>
  <fonts count="13">
    <font>
      <name val="Calibri"/>
      <family val="2"/>
      <color theme="1"/>
      <sz val="11"/>
      <scheme val="minor"/>
    </font>
    <font>
      <name val="Calibri"/>
      <b val="1"/>
      <color rgb="00FFFFFF"/>
      <sz val="11"/>
    </font>
    <font>
      <name val="Calibri"/>
      <sz val="10"/>
    </font>
    <font>
      <name val="Calibri"/>
      <b val="1"/>
      <sz val="10"/>
    </font>
    <font>
      <name val="Calibri"/>
      <color rgb="006B7280"/>
      <sz val="10"/>
    </font>
    <font>
      <name val="Calibri"/>
      <b val="1"/>
      <color rgb="004F46E5"/>
      <sz val="16"/>
    </font>
    <font>
      <name val="Calibri"/>
      <b val="1"/>
      <color rgb="001F2937"/>
      <sz val="13"/>
    </font>
    <font>
      <name val="Calibri"/>
      <b val="1"/>
      <color rgb="004F46E5"/>
      <sz val="12"/>
    </font>
    <font>
      <name val="Calibri"/>
      <b val="1"/>
      <color rgb="0016A34A"/>
      <sz val="14"/>
    </font>
    <font>
      <name val="Calibri"/>
      <b val="1"/>
      <color rgb="004F46E5"/>
      <sz val="11"/>
    </font>
    <font>
      <name val="Calibri"/>
      <color rgb="004F46E5"/>
      <sz val="10"/>
      <u val="single"/>
    </font>
    <font>
      <name val="Calibri"/>
      <b val="1"/>
      <color rgb="009A3412"/>
      <sz val="10"/>
    </font>
    <font>
      <name val="Calibri"/>
      <b val="1"/>
      <color rgb="001F2937"/>
      <sz val="12"/>
    </font>
  </fonts>
  <fills count="7">
    <fill>
      <patternFill/>
    </fill>
    <fill>
      <patternFill patternType="gray125"/>
    </fill>
    <fill>
      <patternFill patternType="solid">
        <fgColor rgb="004F46E5"/>
      </patternFill>
    </fill>
    <fill>
      <patternFill patternType="solid">
        <fgColor rgb="00FECACA"/>
      </patternFill>
    </fill>
    <fill>
      <patternFill patternType="solid">
        <fgColor rgb="00F3E8FF"/>
      </patternFill>
    </fill>
    <fill>
      <patternFill patternType="solid">
        <fgColor rgb="00FFEDD5"/>
      </patternFill>
    </fill>
    <fill>
      <patternFill patternType="solid">
        <fgColor rgb="00FEF3C7"/>
      </patternFill>
    </fill>
  </fills>
  <borders count="2">
    <border>
      <left/>
      <right/>
      <top/>
      <bottom/>
      <diagonal/>
    </border>
    <border>
      <left style="thin">
        <color rgb="00E5E7EB"/>
      </left>
      <right style="thin">
        <color rgb="00E5E7EB"/>
      </right>
      <top style="thin">
        <color rgb="00E5E7EB"/>
      </top>
      <bottom style="thin">
        <color rgb="00E5E7EB"/>
      </bottom>
    </border>
  </borders>
  <cellStyleXfs count="1">
    <xf numFmtId="0" fontId="0" fillId="0" borderId="0"/>
  </cellStyleXfs>
  <cellXfs count="28">
    <xf numFmtId="0" fontId="0" fillId="0" borderId="0" pivotButton="0" quotePrefix="0" xfId="0"/>
    <xf numFmtId="0" fontId="5" fillId="0" borderId="0" pivotButton="0" quotePrefix="0" xfId="0"/>
    <xf numFmtId="0" fontId="4" fillId="0" borderId="0" applyAlignment="1" pivotButton="0" quotePrefix="0" xfId="0">
      <alignment vertical="center" wrapText="1"/>
    </xf>
    <xf numFmtId="0" fontId="1" fillId="2" borderId="1" applyAlignment="1" pivotButton="0" quotePrefix="0" xfId="0">
      <alignment horizontal="center" vertical="center" wrapText="1"/>
    </xf>
    <xf numFmtId="0" fontId="2" fillId="0" borderId="1" applyAlignment="1" pivotButton="0" quotePrefix="0" xfId="0">
      <alignment horizontal="center" vertical="center" wrapText="1"/>
    </xf>
    <xf numFmtId="0" fontId="2" fillId="0" borderId="1" applyAlignment="1" pivotButton="0" quotePrefix="0" xfId="0">
      <alignment horizontal="left" vertical="center" wrapText="1"/>
    </xf>
    <xf numFmtId="3" fontId="2" fillId="0" borderId="1" applyAlignment="1" pivotButton="0" quotePrefix="0" xfId="0">
      <alignment horizontal="center" vertical="center" wrapText="1"/>
    </xf>
    <xf numFmtId="165" fontId="2" fillId="0" borderId="1" applyAlignment="1" pivotButton="0" quotePrefix="0" xfId="0">
      <alignment horizontal="center" vertical="center" wrapText="1"/>
    </xf>
    <xf numFmtId="0" fontId="4" fillId="0" borderId="0" applyAlignment="1" pivotButton="0" quotePrefix="0" xfId="0">
      <alignment wrapText="1"/>
    </xf>
    <xf numFmtId="0" fontId="6" fillId="0" borderId="0" pivotButton="0" quotePrefix="0" xfId="0"/>
    <xf numFmtId="0" fontId="3" fillId="0" borderId="0" pivotButton="0" quotePrefix="0" xfId="0"/>
    <xf numFmtId="0" fontId="7" fillId="0" borderId="0" applyAlignment="1" pivotButton="0" quotePrefix="0" xfId="0">
      <alignment horizontal="center" vertical="center" wrapText="1"/>
    </xf>
    <xf numFmtId="0" fontId="3" fillId="3" borderId="0" pivotButton="0" quotePrefix="0" xfId="0"/>
    <xf numFmtId="0" fontId="7" fillId="3" borderId="0" applyAlignment="1" pivotButton="0" quotePrefix="0" xfId="0">
      <alignment horizontal="center" vertical="center" wrapText="1"/>
    </xf>
    <xf numFmtId="0" fontId="3" fillId="4" borderId="0" pivotButton="0" quotePrefix="0" xfId="0"/>
    <xf numFmtId="0" fontId="7" fillId="4" borderId="0" applyAlignment="1" pivotButton="0" quotePrefix="0" xfId="0">
      <alignment horizontal="center" vertical="center" wrapText="1"/>
    </xf>
    <xf numFmtId="0" fontId="3" fillId="5" borderId="0" pivotButton="0" quotePrefix="0" xfId="0"/>
    <xf numFmtId="0" fontId="7" fillId="5" borderId="0" applyAlignment="1" pivotButton="0" quotePrefix="0" xfId="0">
      <alignment horizontal="center" vertical="center" wrapText="1"/>
    </xf>
    <xf numFmtId="0" fontId="3" fillId="6" borderId="0" pivotButton="0" quotePrefix="0" xfId="0"/>
    <xf numFmtId="0" fontId="7" fillId="6" borderId="0" applyAlignment="1" pivotButton="0" quotePrefix="0" xfId="0">
      <alignment horizontal="center" vertical="center" wrapText="1"/>
    </xf>
    <xf numFmtId="166" fontId="8" fillId="0" borderId="0" pivotButton="0" quotePrefix="0" xfId="0"/>
    <xf numFmtId="0" fontId="4" fillId="0" borderId="0" pivotButton="0" quotePrefix="0" xfId="0"/>
    <xf numFmtId="0" fontId="2" fillId="0" borderId="0" pivotButton="0" quotePrefix="0" xfId="0"/>
    <xf numFmtId="0" fontId="9" fillId="0" borderId="0" pivotButton="0" quotePrefix="0" xfId="0"/>
    <xf numFmtId="0" fontId="10" fillId="0" borderId="0" pivotButton="0" quotePrefix="0" xfId="0"/>
    <xf numFmtId="0" fontId="11" fillId="0" borderId="0" pivotButton="0" quotePrefix="0" xfId="0"/>
    <xf numFmtId="0" fontId="12" fillId="0" borderId="0" pivotButton="0" quotePrefix="0" xfId="0"/>
    <xf numFmtId="0" fontId="4" fillId="0" borderId="0" applyAlignment="1" pivotButton="0" quotePrefix="0" xfId="0">
      <alignment vertical="top" wrapText="1"/>
    </xf>
  </cellXfs>
  <cellStyles count="1">
    <cellStyle name="Normal" xfId="0" builtinId="0" hidden="0"/>
  </cellStyles>
  <dxfs count="7">
    <dxf>
      <font>
        <name val="Calibri"/>
        <b val="1"/>
        <color rgb="00166534"/>
        <sz val="10"/>
      </font>
      <fill>
        <patternFill patternType="solid">
          <fgColor rgb="00DCFCE7"/>
        </patternFill>
      </fill>
    </dxf>
    <dxf>
      <font>
        <name val="Calibri"/>
        <b val="1"/>
        <color rgb="0092400E"/>
        <sz val="10"/>
      </font>
      <fill>
        <patternFill patternType="solid">
          <fgColor rgb="00FEF3C7"/>
        </patternFill>
      </fill>
    </dxf>
    <dxf>
      <font>
        <name val="Calibri"/>
        <b val="1"/>
        <color rgb="009A3412"/>
        <sz val="10"/>
      </font>
      <fill>
        <patternFill patternType="solid">
          <fgColor rgb="00FFEDD5"/>
        </patternFill>
      </fill>
    </dxf>
    <dxf>
      <font>
        <name val="Calibri"/>
        <b val="1"/>
        <color rgb="006B21A8"/>
        <sz val="10"/>
      </font>
      <fill>
        <patternFill patternType="solid">
          <fgColor rgb="00F3E8FF"/>
        </patternFill>
      </fill>
    </dxf>
    <dxf>
      <font>
        <name val="Calibri"/>
        <b val="1"/>
        <color rgb="007F1D1D"/>
        <sz val="10"/>
      </font>
      <fill>
        <patternFill patternType="solid">
          <fgColor rgb="00FECACA"/>
        </patternFill>
      </fill>
    </dxf>
    <dxf>
      <font>
        <name val="Calibri"/>
        <b val="1"/>
        <color rgb="001E40AF"/>
        <sz val="10"/>
      </font>
      <fill>
        <patternFill patternType="solid">
          <fgColor rgb="00DBEAFE"/>
        </patternFill>
      </fill>
    </dxf>
    <dxf>
      <font>
        <name val="Calibri"/>
        <b val="1"/>
        <color rgb="00374151"/>
        <sz val="10"/>
      </font>
      <fill>
        <patternFill patternType="solid">
          <fgColor rgb="00E5E7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remindax.com/excel-templates?utm_source=website&amp;utm_medium=free_download&amp;utm_campaign=excel_free_templates&amp;utm_content=bank_guarantee_letter_of_credit_tracker" TargetMode="External" Id="rId1"/></Relationships>
</file>

<file path=xl/worksheets/_rels/sheet2.xml.rels><Relationships xmlns="http://schemas.openxmlformats.org/package/2006/relationships"><Relationship Type="http://schemas.openxmlformats.org/officeDocument/2006/relationships/hyperlink" Target="https://www.remindax.com/" TargetMode="External" Id="rId1"/><Relationship Type="http://schemas.openxmlformats.org/officeDocument/2006/relationships/hyperlink" Target="https://www.remindax.com/" TargetMode="External" Id="rId2"/></Relationships>
</file>

<file path=xl/worksheets/_rels/sheet3.xml.rels><Relationships xmlns="http://schemas.openxmlformats.org/package/2006/relationships"><Relationship Type="http://schemas.openxmlformats.org/officeDocument/2006/relationships/hyperlink" Target="https://www.remindax.com/" TargetMode="External" Id="rId1"/><Relationship Type="http://schemas.openxmlformats.org/officeDocument/2006/relationships/hyperlink" Target="https://www.remindax.com/" TargetMode="External" Id="rId2"/></Relationships>
</file>

<file path=xl/worksheets/sheet1.xml><?xml version="1.0" encoding="utf-8"?>
<worksheet xmlns="http://schemas.openxmlformats.org/spreadsheetml/2006/main">
  <sheetPr>
    <outlinePr summaryBelow="1" summaryRight="1"/>
    <pageSetUpPr/>
  </sheetPr>
  <dimension ref="A1:V204"/>
  <sheetViews>
    <sheetView showGridLines="0" workbookViewId="0">
      <pane ySplit="4" topLeftCell="A5" activePane="bottomLeft" state="frozen"/>
      <selection pane="bottomLeft" activeCell="A1" sqref="A1"/>
    </sheetView>
  </sheetViews>
  <sheetFormatPr baseColWidth="8" defaultRowHeight="15"/>
  <cols>
    <col width="10" customWidth="1" min="1" max="1"/>
    <col width="18" customWidth="1" min="2" max="2"/>
    <col width="20" customWidth="1" min="3" max="3"/>
    <col width="24" customWidth="1" min="4" max="4"/>
    <col width="18" customWidth="1" min="5" max="5"/>
    <col width="24" customWidth="1" min="6" max="6"/>
    <col width="12" customWidth="1" min="7" max="7"/>
    <col width="9" customWidth="1" min="8" max="8"/>
    <col width="12" customWidth="1" min="9" max="9"/>
    <col width="12" customWidth="1" min="10" max="10"/>
    <col width="11" customWidth="1" min="11" max="11"/>
    <col width="11" customWidth="1" min="12" max="12"/>
    <col width="13" customWidth="1" min="13" max="13"/>
    <col width="13" customWidth="1" min="14" max="14"/>
    <col width="11" customWidth="1" min="15" max="15"/>
    <col width="13" customWidth="1" min="16" max="16"/>
    <col width="13" customWidth="1" min="17" max="17"/>
    <col width="24" customWidth="1" min="18" max="18"/>
    <col width="13" customWidth="1" min="19" max="19"/>
    <col width="18" customWidth="1" min="20" max="20"/>
    <col width="10" customWidth="1" min="21" max="21"/>
    <col width="20" customWidth="1" min="22" max="22"/>
  </cols>
  <sheetData>
    <row r="1">
      <c r="A1" s="1" t="inlineStr">
        <is>
          <t>Bank Guarantee &amp; Letter-of-Credit Expiry Tracker</t>
        </is>
      </c>
    </row>
    <row r="2" ht="46" customHeight="1">
      <c r="A2" s="2" t="inlineStr">
        <is>
          <t>Track each bank guarantee and letter of credit's expiry, evergreen non-extension notice deadline, latest shipment date, and presentation deadline — Next Critical Date picks the earliest upcoming one. SAMPLE rows are examples. Need automatic Email, SMS and WhatsApp reminders? Try Remindax → https://www.remindax.com/  |  Track-and-remind only; not financial or legal advice; confirm terms against the instrument and UCP/URDG rules your bank applies.</t>
        </is>
      </c>
    </row>
    <row r="4" ht="44" customHeight="1">
      <c r="A4" s="3" t="inlineStr">
        <is>
          <t>Sample Flag</t>
        </is>
      </c>
      <c r="B4" s="3" t="inlineStr">
        <is>
          <t>Instrument Type</t>
        </is>
      </c>
      <c r="C4" s="3" t="inlineStr">
        <is>
          <t>Instrument Ref (sample)</t>
        </is>
      </c>
      <c r="D4" s="3" t="inlineStr">
        <is>
          <t>Beneficiary (sample)</t>
        </is>
      </c>
      <c r="E4" s="3" t="inlineStr">
        <is>
          <t>Applicant (sample)</t>
        </is>
      </c>
      <c r="F4" s="3" t="inlineStr">
        <is>
          <t>Issuing Bank (sample)</t>
        </is>
      </c>
      <c r="G4" s="3" t="inlineStr">
        <is>
          <t>Amount (sample, optional)</t>
        </is>
      </c>
      <c r="H4" s="3" t="inlineStr">
        <is>
          <t>Currency</t>
        </is>
      </c>
      <c r="I4" s="3" t="inlineStr">
        <is>
          <t>Issue Date</t>
        </is>
      </c>
      <c r="J4" s="3" t="inlineStr">
        <is>
          <t>Expiry Date</t>
        </is>
      </c>
      <c r="K4" s="3" t="inlineStr">
        <is>
          <t>Evergreen / Auto-Renew</t>
        </is>
      </c>
      <c r="L4" s="3" t="inlineStr">
        <is>
          <t>Non-Extension Notice Days</t>
        </is>
      </c>
      <c r="M4" s="3" t="inlineStr">
        <is>
          <t>Non-Extension Notice Deadline</t>
        </is>
      </c>
      <c r="N4" s="3" t="inlineStr">
        <is>
          <t>Latest Shipment Date (LC)</t>
        </is>
      </c>
      <c r="O4" s="3" t="inlineStr">
        <is>
          <t>Presentation Period (days)</t>
        </is>
      </c>
      <c r="P4" s="3" t="inlineStr">
        <is>
          <t>Presentation Deadline</t>
        </is>
      </c>
      <c r="Q4" s="3" t="inlineStr">
        <is>
          <t>Reminder Status</t>
        </is>
      </c>
      <c r="R4" s="3" t="inlineStr">
        <is>
          <t>Owner</t>
        </is>
      </c>
      <c r="S4" s="3" t="inlineStr">
        <is>
          <t>Next Critical Date</t>
        </is>
      </c>
      <c r="T4" s="3" t="inlineStr">
        <is>
          <t>Next Critical Event</t>
        </is>
      </c>
      <c r="U4" s="3" t="inlineStr">
        <is>
          <t>Days to Next Critical</t>
        </is>
      </c>
      <c r="V4" s="3" t="inlineStr">
        <is>
          <t>Status</t>
        </is>
      </c>
    </row>
    <row r="5">
      <c r="A5" s="4" t="inlineStr">
        <is>
          <t>SAMPLE</t>
        </is>
      </c>
      <c r="B5" s="4" t="inlineStr">
        <is>
          <t>Standby LC</t>
        </is>
      </c>
      <c r="C5" s="5" t="inlineStr">
        <is>
          <t>SBLC-24-0187 (sample)</t>
        </is>
      </c>
      <c r="D5" s="5" t="inlineStr">
        <is>
          <t>Port Logistics Ltd (sample)</t>
        </is>
      </c>
      <c r="E5" s="5" t="inlineStr">
        <is>
          <t>Your Co. (sample)</t>
        </is>
      </c>
      <c r="F5" s="5" t="inlineStr">
        <is>
          <t>First Harbor Bank (sample)</t>
        </is>
      </c>
      <c r="G5" s="6" t="n">
        <v>250000</v>
      </c>
      <c r="H5" s="4" t="inlineStr">
        <is>
          <t>USD</t>
        </is>
      </c>
      <c r="I5" s="7" t="n">
        <v>45972</v>
      </c>
      <c r="J5" s="7" t="n">
        <v>46372</v>
      </c>
      <c r="K5" s="4" t="inlineStr">
        <is>
          <t>Yes</t>
        </is>
      </c>
      <c r="L5" s="4" t="n">
        <v>60</v>
      </c>
      <c r="M5" s="7">
        <f>IF(AND(K5="Yes",J5&lt;&gt;"",L5&lt;&gt;""),J5-L5,"")</f>
        <v/>
      </c>
      <c r="N5" s="4" t="n"/>
      <c r="O5" s="4" t="n"/>
      <c r="P5" s="7">
        <f>IF(OR(N5="",J5=""),"",MIN(J5,N5+IF(O5="",21,O5)))</f>
        <v/>
      </c>
      <c r="Q5" s="4" t="inlineStr">
        <is>
          <t>Reminder Sent</t>
        </is>
      </c>
      <c r="R5" s="5" t="inlineStr">
        <is>
          <t>Treasury — A. Malik (sample)</t>
        </is>
      </c>
      <c r="S5" s="7">
        <f>IF(OR(C5="",Q5="Complete"),"",IF(MIN(IF(N(J5)&lt;TODAY(),1E9,J5),IF(N(M5)&lt;TODAY(),1E9,M5),IF(N(N5)&lt;TODAY(),1E9,N5),IF(N(P5)&lt;TODAY(),1E9,P5))=1E9,"",MIN(IF(N(J5)&lt;TODAY(),1E9,J5),IF(N(M5)&lt;TODAY(),1E9,M5),IF(N(N5)&lt;TODAY(),1E9,N5),IF(N(P5)&lt;TODAY(),1E9,P5))))</f>
        <v/>
      </c>
      <c r="T5" s="4">
        <f>IF(S5="","",IF(S5=M5,"Non-Extension Notice",IF(S5=N5,"Latest Shipment",IF(S5=P5,"Presentation Deadline","Expiry"))))</f>
        <v/>
      </c>
      <c r="U5" s="4">
        <f>IF(S5="","",S5-TODAY())</f>
        <v/>
      </c>
      <c r="V5" s="4">
        <f>IF(AND(B5="",C5=""),"",IF(J5="","Missing Date",IF(Q5="Complete","Complete",IF(J5&lt;TODAY(),"Expired",IF(AND(M5&lt;&gt;"",M5&lt;TODAY()),"Notice Deadline Passed",IF(U5&lt;=14,"Critical",IF(U5&lt;=60,"Due Soon","OK")))))))</f>
        <v/>
      </c>
    </row>
    <row r="6">
      <c r="A6" s="4" t="inlineStr">
        <is>
          <t>SAMPLE</t>
        </is>
      </c>
      <c r="B6" s="4" t="inlineStr">
        <is>
          <t>Commercial LC</t>
        </is>
      </c>
      <c r="C6" s="5" t="inlineStr">
        <is>
          <t>LC-IMP-5521 (sample)</t>
        </is>
      </c>
      <c r="D6" s="5" t="inlineStr">
        <is>
          <t>Shenzhen Parts Co (sample)</t>
        </is>
      </c>
      <c r="E6" s="5" t="inlineStr">
        <is>
          <t>Your Co. (sample)</t>
        </is>
      </c>
      <c r="F6" s="5" t="inlineStr">
        <is>
          <t>Meridian Trade Bank (sample)</t>
        </is>
      </c>
      <c r="G6" s="6" t="n">
        <v>84000</v>
      </c>
      <c r="H6" s="4" t="inlineStr">
        <is>
          <t>USD</t>
        </is>
      </c>
      <c r="I6" s="7" t="n">
        <v>46262</v>
      </c>
      <c r="J6" s="7" t="n">
        <v>46352</v>
      </c>
      <c r="K6" s="4" t="inlineStr">
        <is>
          <t>No</t>
        </is>
      </c>
      <c r="L6" s="4" t="n"/>
      <c r="M6" s="7">
        <f>IF(AND(K6="Yes",J6&lt;&gt;"",L6&lt;&gt;""),J6-L6,"")</f>
        <v/>
      </c>
      <c r="N6" s="7" t="n">
        <v>46322</v>
      </c>
      <c r="O6" s="4" t="n">
        <v>21</v>
      </c>
      <c r="P6" s="7">
        <f>IF(OR(N6="",J6=""),"",MIN(J6,N6+IF(O6="",21,O6)))</f>
        <v/>
      </c>
      <c r="Q6" s="4" t="inlineStr">
        <is>
          <t>Not Started</t>
        </is>
      </c>
      <c r="R6" s="5" t="inlineStr">
        <is>
          <t>Trade Ops — J. Silva (sample)</t>
        </is>
      </c>
      <c r="S6" s="7">
        <f>IF(OR(C6="",Q6="Complete"),"",IF(MIN(IF(N(J6)&lt;TODAY(),1E9,J6),IF(N(M6)&lt;TODAY(),1E9,M6),IF(N(N6)&lt;TODAY(),1E9,N6),IF(N(P6)&lt;TODAY(),1E9,P6))=1E9,"",MIN(IF(N(J6)&lt;TODAY(),1E9,J6),IF(N(M6)&lt;TODAY(),1E9,M6),IF(N(N6)&lt;TODAY(),1E9,N6),IF(N(P6)&lt;TODAY(),1E9,P6))))</f>
        <v/>
      </c>
      <c r="T6" s="4">
        <f>IF(S6="","",IF(S6=M6,"Non-Extension Notice",IF(S6=N6,"Latest Shipment",IF(S6=P6,"Presentation Deadline","Expiry"))))</f>
        <v/>
      </c>
      <c r="U6" s="4">
        <f>IF(S6="","",S6-TODAY())</f>
        <v/>
      </c>
      <c r="V6" s="4">
        <f>IF(AND(B6="",C6=""),"",IF(J6="","Missing Date",IF(Q6="Complete","Complete",IF(J6&lt;TODAY(),"Expired",IF(AND(M6&lt;&gt;"",M6&lt;TODAY()),"Notice Deadline Passed",IF(U6&lt;=14,"Critical",IF(U6&lt;=60,"Due Soon","OK")))))))</f>
        <v/>
      </c>
    </row>
    <row r="7">
      <c r="A7" s="4" t="inlineStr">
        <is>
          <t>SAMPLE</t>
        </is>
      </c>
      <c r="B7" s="4" t="inlineStr">
        <is>
          <t>Bank Guarantee</t>
        </is>
      </c>
      <c r="C7" s="5" t="inlineStr">
        <is>
          <t>BG-PERF-0907 (sample)</t>
        </is>
      </c>
      <c r="D7" s="5" t="inlineStr">
        <is>
          <t>City Transit Authority (sample)</t>
        </is>
      </c>
      <c r="E7" s="5" t="inlineStr">
        <is>
          <t>Your Co. (sample)</t>
        </is>
      </c>
      <c r="F7" s="5" t="inlineStr">
        <is>
          <t>Northgate Commercial (sample)</t>
        </is>
      </c>
      <c r="G7" s="6" t="n">
        <v>120000</v>
      </c>
      <c r="H7" s="4" t="inlineStr">
        <is>
          <t>CAD</t>
        </is>
      </c>
      <c r="I7" s="7" t="n">
        <v>45902</v>
      </c>
      <c r="J7" s="7" t="n">
        <v>46297</v>
      </c>
      <c r="K7" s="4" t="inlineStr">
        <is>
          <t>No</t>
        </is>
      </c>
      <c r="L7" s="4" t="n"/>
      <c r="M7" s="7">
        <f>IF(AND(K7="Yes",J7&lt;&gt;"",L7&lt;&gt;""),J7-L7,"")</f>
        <v/>
      </c>
      <c r="N7" s="4" t="n"/>
      <c r="O7" s="4" t="n"/>
      <c r="P7" s="7">
        <f>IF(OR(N7="",J7=""),"",MIN(J7,N7+IF(O7="",21,O7)))</f>
        <v/>
      </c>
      <c r="Q7" s="4" t="inlineStr">
        <is>
          <t>Not Started</t>
        </is>
      </c>
      <c r="R7" s="5" t="inlineStr">
        <is>
          <t>Legal — R. Chen (sample)</t>
        </is>
      </c>
      <c r="S7" s="7">
        <f>IF(OR(C7="",Q7="Complete"),"",IF(MIN(IF(N(J7)&lt;TODAY(),1E9,J7),IF(N(M7)&lt;TODAY(),1E9,M7),IF(N(N7)&lt;TODAY(),1E9,N7),IF(N(P7)&lt;TODAY(),1E9,P7))=1E9,"",MIN(IF(N(J7)&lt;TODAY(),1E9,J7),IF(N(M7)&lt;TODAY(),1E9,M7),IF(N(N7)&lt;TODAY(),1E9,N7),IF(N(P7)&lt;TODAY(),1E9,P7))))</f>
        <v/>
      </c>
      <c r="T7" s="4">
        <f>IF(S7="","",IF(S7=M7,"Non-Extension Notice",IF(S7=N7,"Latest Shipment",IF(S7=P7,"Presentation Deadline","Expiry"))))</f>
        <v/>
      </c>
      <c r="U7" s="4">
        <f>IF(S7="","",S7-TODAY())</f>
        <v/>
      </c>
      <c r="V7" s="4">
        <f>IF(AND(B7="",C7=""),"",IF(J7="","Missing Date",IF(Q7="Complete","Complete",IF(J7&lt;TODAY(),"Expired",IF(AND(M7&lt;&gt;"",M7&lt;TODAY()),"Notice Deadline Passed",IF(U7&lt;=14,"Critical",IF(U7&lt;=60,"Due Soon","OK")))))))</f>
        <v/>
      </c>
    </row>
    <row r="8">
      <c r="A8" s="4" t="inlineStr">
        <is>
          <t>SAMPLE</t>
        </is>
      </c>
      <c r="B8" s="4" t="inlineStr">
        <is>
          <t>Performance Guarantee</t>
        </is>
      </c>
      <c r="C8" s="5" t="inlineStr">
        <is>
          <t>PG-2025-044 (sample)</t>
        </is>
      </c>
      <c r="D8" s="5" t="inlineStr">
        <is>
          <t>Gulf Builders LLC (sample)</t>
        </is>
      </c>
      <c r="E8" s="5" t="inlineStr">
        <is>
          <t>Your Co. (sample)</t>
        </is>
      </c>
      <c r="F8" s="5" t="inlineStr">
        <is>
          <t>Pacific Union Bank (sample)</t>
        </is>
      </c>
      <c r="G8" s="6" t="n">
        <v>500000</v>
      </c>
      <c r="H8" s="4" t="inlineStr">
        <is>
          <t>AED</t>
        </is>
      </c>
      <c r="I8" s="7" t="n">
        <v>46002</v>
      </c>
      <c r="J8" s="7" t="n">
        <v>46342</v>
      </c>
      <c r="K8" s="4" t="inlineStr">
        <is>
          <t>Yes</t>
        </is>
      </c>
      <c r="L8" s="4" t="n">
        <v>60</v>
      </c>
      <c r="M8" s="7">
        <f>IF(AND(K8="Yes",J8&lt;&gt;"",L8&lt;&gt;""),J8-L8,"")</f>
        <v/>
      </c>
      <c r="N8" s="4" t="n"/>
      <c r="O8" s="4" t="n"/>
      <c r="P8" s="7">
        <f>IF(OR(N8="",J8=""),"",MIN(J8,N8+IF(O8="",21,O8)))</f>
        <v/>
      </c>
      <c r="Q8" s="4" t="inlineStr">
        <is>
          <t>With Bank</t>
        </is>
      </c>
      <c r="R8" s="5" t="inlineStr">
        <is>
          <t>Treasury — A. Malik (sample)</t>
        </is>
      </c>
      <c r="S8" s="7">
        <f>IF(OR(C8="",Q8="Complete"),"",IF(MIN(IF(N(J8)&lt;TODAY(),1E9,J8),IF(N(M8)&lt;TODAY(),1E9,M8),IF(N(N8)&lt;TODAY(),1E9,N8),IF(N(P8)&lt;TODAY(),1E9,P8))=1E9,"",MIN(IF(N(J8)&lt;TODAY(),1E9,J8),IF(N(M8)&lt;TODAY(),1E9,M8),IF(N(N8)&lt;TODAY(),1E9,N8),IF(N(P8)&lt;TODAY(),1E9,P8))))</f>
        <v/>
      </c>
      <c r="T8" s="4">
        <f>IF(S8="","",IF(S8=M8,"Non-Extension Notice",IF(S8=N8,"Latest Shipment",IF(S8=P8,"Presentation Deadline","Expiry"))))</f>
        <v/>
      </c>
      <c r="U8" s="4">
        <f>IF(S8="","",S8-TODAY())</f>
        <v/>
      </c>
      <c r="V8" s="4">
        <f>IF(AND(B8="",C8=""),"",IF(J8="","Missing Date",IF(Q8="Complete","Complete",IF(J8&lt;TODAY(),"Expired",IF(AND(M8&lt;&gt;"",M8&lt;TODAY()),"Notice Deadline Passed",IF(U8&lt;=14,"Critical",IF(U8&lt;=60,"Due Soon","OK")))))))</f>
        <v/>
      </c>
    </row>
    <row r="9">
      <c r="A9" s="4" t="inlineStr">
        <is>
          <t>SAMPLE</t>
        </is>
      </c>
      <c r="B9" s="4" t="inlineStr">
        <is>
          <t>Standby LC</t>
        </is>
      </c>
      <c r="C9" s="5" t="inlineStr">
        <is>
          <t>SBLC-25-0310 (sample)</t>
        </is>
      </c>
      <c r="D9" s="5" t="inlineStr">
        <is>
          <t>Energy Grid Co (sample)</t>
        </is>
      </c>
      <c r="E9" s="5" t="inlineStr">
        <is>
          <t>Your Co. (sample)</t>
        </is>
      </c>
      <c r="F9" s="5" t="inlineStr">
        <is>
          <t>First Harbor Bank (sample)</t>
        </is>
      </c>
      <c r="G9" s="6" t="n">
        <v>75000</v>
      </c>
      <c r="H9" s="4" t="inlineStr">
        <is>
          <t>EUR</t>
        </is>
      </c>
      <c r="I9" s="7" t="n">
        <v>46242</v>
      </c>
      <c r="J9" s="7" t="n">
        <v>46602</v>
      </c>
      <c r="K9" s="4" t="inlineStr">
        <is>
          <t>Yes</t>
        </is>
      </c>
      <c r="L9" s="4" t="n">
        <v>30</v>
      </c>
      <c r="M9" s="7">
        <f>IF(AND(K9="Yes",J9&lt;&gt;"",L9&lt;&gt;""),J9-L9,"")</f>
        <v/>
      </c>
      <c r="N9" s="4" t="n"/>
      <c r="O9" s="4" t="n"/>
      <c r="P9" s="7">
        <f>IF(OR(N9="",J9=""),"",MIN(J9,N9+IF(O9="",21,O9)))</f>
        <v/>
      </c>
      <c r="Q9" s="4" t="inlineStr">
        <is>
          <t>Not Started</t>
        </is>
      </c>
      <c r="R9" s="5" t="inlineStr">
        <is>
          <t>Finance — K. Osei (sample)</t>
        </is>
      </c>
      <c r="S9" s="7">
        <f>IF(OR(C9="",Q9="Complete"),"",IF(MIN(IF(N(J9)&lt;TODAY(),1E9,J9),IF(N(M9)&lt;TODAY(),1E9,M9),IF(N(N9)&lt;TODAY(),1E9,N9),IF(N(P9)&lt;TODAY(),1E9,P9))=1E9,"",MIN(IF(N(J9)&lt;TODAY(),1E9,J9),IF(N(M9)&lt;TODAY(),1E9,M9),IF(N(N9)&lt;TODAY(),1E9,N9),IF(N(P9)&lt;TODAY(),1E9,P9))))</f>
        <v/>
      </c>
      <c r="T9" s="4">
        <f>IF(S9="","",IF(S9=M9,"Non-Extension Notice",IF(S9=N9,"Latest Shipment",IF(S9=P9,"Presentation Deadline","Expiry"))))</f>
        <v/>
      </c>
      <c r="U9" s="4">
        <f>IF(S9="","",S9-TODAY())</f>
        <v/>
      </c>
      <c r="V9" s="4">
        <f>IF(AND(B9="",C9=""),"",IF(J9="","Missing Date",IF(Q9="Complete","Complete",IF(J9&lt;TODAY(),"Expired",IF(AND(M9&lt;&gt;"",M9&lt;TODAY()),"Notice Deadline Passed",IF(U9&lt;=14,"Critical",IF(U9&lt;=60,"Due Soon","OK")))))))</f>
        <v/>
      </c>
    </row>
    <row r="10">
      <c r="A10" s="4" t="inlineStr">
        <is>
          <t>SAMPLE</t>
        </is>
      </c>
      <c r="B10" s="4" t="inlineStr">
        <is>
          <t>Commercial LC</t>
        </is>
      </c>
      <c r="C10" s="5" t="inlineStr">
        <is>
          <t>LC-EXP-7730 (sample)</t>
        </is>
      </c>
      <c r="D10" s="5" t="inlineStr">
        <is>
          <t>Your Co. (sample)</t>
        </is>
      </c>
      <c r="E10" s="5" t="inlineStr">
        <is>
          <t>Nordic Retail AB (sample)</t>
        </is>
      </c>
      <c r="F10" s="5" t="inlineStr">
        <is>
          <t>Meridian Trade Bank (sample)</t>
        </is>
      </c>
      <c r="G10" s="6" t="n">
        <v>46000</v>
      </c>
      <c r="H10" s="4" t="inlineStr">
        <is>
          <t>EUR</t>
        </is>
      </c>
      <c r="I10" s="7" t="n">
        <v>46282</v>
      </c>
      <c r="J10" s="7" t="n">
        <v>46342</v>
      </c>
      <c r="K10" s="4" t="inlineStr">
        <is>
          <t>No</t>
        </is>
      </c>
      <c r="L10" s="4" t="n"/>
      <c r="M10" s="7">
        <f>IF(AND(K10="Yes",J10&lt;&gt;"",L10&lt;&gt;""),J10-L10,"")</f>
        <v/>
      </c>
      <c r="N10" s="7" t="n">
        <v>46287</v>
      </c>
      <c r="O10" s="4" t="n">
        <v>21</v>
      </c>
      <c r="P10" s="7">
        <f>IF(OR(N10="",J10=""),"",MIN(J10,N10+IF(O10="",21,O10)))</f>
        <v/>
      </c>
      <c r="Q10" s="4" t="inlineStr">
        <is>
          <t>Reminder Sent</t>
        </is>
      </c>
      <c r="R10" s="5" t="inlineStr">
        <is>
          <t>Trade Ops — J. Silva (sample)</t>
        </is>
      </c>
      <c r="S10" s="7">
        <f>IF(OR(C10="",Q10="Complete"),"",IF(MIN(IF(N(J10)&lt;TODAY(),1E9,J10),IF(N(M10)&lt;TODAY(),1E9,M10),IF(N(N10)&lt;TODAY(),1E9,N10),IF(N(P10)&lt;TODAY(),1E9,P10))=1E9,"",MIN(IF(N(J10)&lt;TODAY(),1E9,J10),IF(N(M10)&lt;TODAY(),1E9,M10),IF(N(N10)&lt;TODAY(),1E9,N10),IF(N(P10)&lt;TODAY(),1E9,P10))))</f>
        <v/>
      </c>
      <c r="T10" s="4">
        <f>IF(S10="","",IF(S10=M10,"Non-Extension Notice",IF(S10=N10,"Latest Shipment",IF(S10=P10,"Presentation Deadline","Expiry"))))</f>
        <v/>
      </c>
      <c r="U10" s="4">
        <f>IF(S10="","",S10-TODAY())</f>
        <v/>
      </c>
      <c r="V10" s="4">
        <f>IF(AND(B10="",C10=""),"",IF(J10="","Missing Date",IF(Q10="Complete","Complete",IF(J10&lt;TODAY(),"Expired",IF(AND(M10&lt;&gt;"",M10&lt;TODAY()),"Notice Deadline Passed",IF(U10&lt;=14,"Critical",IF(U10&lt;=60,"Due Soon","OK")))))))</f>
        <v/>
      </c>
    </row>
    <row r="11">
      <c r="A11" s="4" t="inlineStr">
        <is>
          <t>SAMPLE</t>
        </is>
      </c>
      <c r="B11" s="4" t="inlineStr">
        <is>
          <t>Bank Guarantee</t>
        </is>
      </c>
      <c r="C11" s="5" t="inlineStr">
        <is>
          <t>BG-ADV-1102 (sample)</t>
        </is>
      </c>
      <c r="D11" s="5" t="inlineStr">
        <is>
          <t>Metro Housing Board (sample)</t>
        </is>
      </c>
      <c r="E11" s="5" t="inlineStr">
        <is>
          <t>Your Co. (sample)</t>
        </is>
      </c>
      <c r="F11" s="5" t="inlineStr">
        <is>
          <t>Northgate Commercial (sample)</t>
        </is>
      </c>
      <c r="G11" s="6" t="n">
        <v>30000</v>
      </c>
      <c r="H11" s="4" t="inlineStr">
        <is>
          <t>GBP</t>
        </is>
      </c>
      <c r="I11" s="7" t="n">
        <v>46102</v>
      </c>
      <c r="J11" s="7" t="n">
        <v>46327</v>
      </c>
      <c r="K11" s="4" t="inlineStr">
        <is>
          <t>No</t>
        </is>
      </c>
      <c r="L11" s="4" t="n"/>
      <c r="M11" s="7">
        <f>IF(AND(K11="Yes",J11&lt;&gt;"",L11&lt;&gt;""),J11-L11,"")</f>
        <v/>
      </c>
      <c r="N11" s="4" t="n"/>
      <c r="O11" s="4" t="n"/>
      <c r="P11" s="7">
        <f>IF(OR(N11="",J11=""),"",MIN(J11,N11+IF(O11="",21,O11)))</f>
        <v/>
      </c>
      <c r="Q11" s="4" t="inlineStr">
        <is>
          <t>Complete</t>
        </is>
      </c>
      <c r="R11" s="5" t="inlineStr">
        <is>
          <t>Legal — R. Chen (sample)</t>
        </is>
      </c>
      <c r="S11" s="7">
        <f>IF(OR(C11="",Q11="Complete"),"",IF(MIN(IF(N(J11)&lt;TODAY(),1E9,J11),IF(N(M11)&lt;TODAY(),1E9,M11),IF(N(N11)&lt;TODAY(),1E9,N11),IF(N(P11)&lt;TODAY(),1E9,P11))=1E9,"",MIN(IF(N(J11)&lt;TODAY(),1E9,J11),IF(N(M11)&lt;TODAY(),1E9,M11),IF(N(N11)&lt;TODAY(),1E9,N11),IF(N(P11)&lt;TODAY(),1E9,P11))))</f>
        <v/>
      </c>
      <c r="T11" s="4">
        <f>IF(S11="","",IF(S11=M11,"Non-Extension Notice",IF(S11=N11,"Latest Shipment",IF(S11=P11,"Presentation Deadline","Expiry"))))</f>
        <v/>
      </c>
      <c r="U11" s="4">
        <f>IF(S11="","",S11-TODAY())</f>
        <v/>
      </c>
      <c r="V11" s="4">
        <f>IF(AND(B11="",C11=""),"",IF(J11="","Missing Date",IF(Q11="Complete","Complete",IF(J11&lt;TODAY(),"Expired",IF(AND(M11&lt;&gt;"",M11&lt;TODAY()),"Notice Deadline Passed",IF(U11&lt;=14,"Critical",IF(U11&lt;=60,"Due Soon","OK")))))))</f>
        <v/>
      </c>
    </row>
    <row r="12">
      <c r="A12" s="4" t="inlineStr">
        <is>
          <t>SAMPLE</t>
        </is>
      </c>
      <c r="B12" s="4" t="inlineStr">
        <is>
          <t>Other</t>
        </is>
      </c>
      <c r="C12" s="5" t="inlineStr">
        <is>
          <t>GTEE-TBD (sample)</t>
        </is>
      </c>
      <c r="D12" s="5" t="inlineStr">
        <is>
          <t>Pending Counterparty (sample)</t>
        </is>
      </c>
      <c r="E12" s="5" t="inlineStr">
        <is>
          <t>Your Co. (sample)</t>
        </is>
      </c>
      <c r="F12" s="5" t="inlineStr">
        <is>
          <t>Other bank</t>
        </is>
      </c>
      <c r="G12" s="4" t="n"/>
      <c r="H12" s="4" t="inlineStr">
        <is>
          <t>USD</t>
        </is>
      </c>
      <c r="I12" s="7" t="n">
        <v>46292</v>
      </c>
      <c r="J12" s="4" t="n"/>
      <c r="K12" s="4" t="inlineStr">
        <is>
          <t>No</t>
        </is>
      </c>
      <c r="L12" s="4" t="n"/>
      <c r="M12" s="7">
        <f>IF(AND(K12="Yes",J12&lt;&gt;"",L12&lt;&gt;""),J12-L12,"")</f>
        <v/>
      </c>
      <c r="N12" s="4" t="n"/>
      <c r="O12" s="4" t="n"/>
      <c r="P12" s="7">
        <f>IF(OR(N12="",J12=""),"",MIN(J12,N12+IF(O12="",21,O12)))</f>
        <v/>
      </c>
      <c r="Q12" s="4" t="inlineStr">
        <is>
          <t>Not Started</t>
        </is>
      </c>
      <c r="R12" s="5" t="inlineStr">
        <is>
          <t>Finance — K. Osei (sample)</t>
        </is>
      </c>
      <c r="S12" s="7">
        <f>IF(OR(C12="",Q12="Complete"),"",IF(MIN(IF(N(J12)&lt;TODAY(),1E9,J12),IF(N(M12)&lt;TODAY(),1E9,M12),IF(N(N12)&lt;TODAY(),1E9,N12),IF(N(P12)&lt;TODAY(),1E9,P12))=1E9,"",MIN(IF(N(J12)&lt;TODAY(),1E9,J12),IF(N(M12)&lt;TODAY(),1E9,M12),IF(N(N12)&lt;TODAY(),1E9,N12),IF(N(P12)&lt;TODAY(),1E9,P12))))</f>
        <v/>
      </c>
      <c r="T12" s="4">
        <f>IF(S12="","",IF(S12=M12,"Non-Extension Notice",IF(S12=N12,"Latest Shipment",IF(S12=P12,"Presentation Deadline","Expiry"))))</f>
        <v/>
      </c>
      <c r="U12" s="4">
        <f>IF(S12="","",S12-TODAY())</f>
        <v/>
      </c>
      <c r="V12" s="4">
        <f>IF(AND(B12="",C12=""),"",IF(J12="","Missing Date",IF(Q12="Complete","Complete",IF(J12&lt;TODAY(),"Expired",IF(AND(M12&lt;&gt;"",M12&lt;TODAY()),"Notice Deadline Passed",IF(U12&lt;=14,"Critical",IF(U12&lt;=60,"Due Soon","OK")))))))</f>
        <v/>
      </c>
    </row>
    <row r="13">
      <c r="M13" s="7">
        <f>IF(AND(K13="Yes",J13&lt;&gt;"",L13&lt;&gt;""),J13-L13,"")</f>
        <v/>
      </c>
      <c r="P13" s="7">
        <f>IF(OR(N13="",J13=""),"",MIN(J13,N13+IF(O13="",21,O13)))</f>
        <v/>
      </c>
      <c r="S13" s="7">
        <f>IF(OR(C13="",Q13="Complete"),"",IF(MIN(IF(N(J13)&lt;TODAY(),1E9,J13),IF(N(M13)&lt;TODAY(),1E9,M13),IF(N(N13)&lt;TODAY(),1E9,N13),IF(N(P13)&lt;TODAY(),1E9,P13))=1E9,"",MIN(IF(N(J13)&lt;TODAY(),1E9,J13),IF(N(M13)&lt;TODAY(),1E9,M13),IF(N(N13)&lt;TODAY(),1E9,N13),IF(N(P13)&lt;TODAY(),1E9,P13))))</f>
        <v/>
      </c>
      <c r="T13" s="4">
        <f>IF(S13="","",IF(S13=M13,"Non-Extension Notice",IF(S13=N13,"Latest Shipment",IF(S13=P13,"Presentation Deadline","Expiry"))))</f>
        <v/>
      </c>
      <c r="U13" s="4">
        <f>IF(S13="","",S13-TODAY())</f>
        <v/>
      </c>
      <c r="V13" s="4">
        <f>IF(AND(B13="",C13=""),"",IF(J13="","Missing Date",IF(Q13="Complete","Complete",IF(J13&lt;TODAY(),"Expired",IF(AND(M13&lt;&gt;"",M13&lt;TODAY()),"Notice Deadline Passed",IF(U13&lt;=14,"Critical",IF(U13&lt;=60,"Due Soon","OK")))))))</f>
        <v/>
      </c>
    </row>
    <row r="14">
      <c r="M14" s="7">
        <f>IF(AND(K14="Yes",J14&lt;&gt;"",L14&lt;&gt;""),J14-L14,"")</f>
        <v/>
      </c>
      <c r="P14" s="7">
        <f>IF(OR(N14="",J14=""),"",MIN(J14,N14+IF(O14="",21,O14)))</f>
        <v/>
      </c>
      <c r="S14" s="7">
        <f>IF(OR(C14="",Q14="Complete"),"",IF(MIN(IF(N(J14)&lt;TODAY(),1E9,J14),IF(N(M14)&lt;TODAY(),1E9,M14),IF(N(N14)&lt;TODAY(),1E9,N14),IF(N(P14)&lt;TODAY(),1E9,P14))=1E9,"",MIN(IF(N(J14)&lt;TODAY(),1E9,J14),IF(N(M14)&lt;TODAY(),1E9,M14),IF(N(N14)&lt;TODAY(),1E9,N14),IF(N(P14)&lt;TODAY(),1E9,P14))))</f>
        <v/>
      </c>
      <c r="T14" s="4">
        <f>IF(S14="","",IF(S14=M14,"Non-Extension Notice",IF(S14=N14,"Latest Shipment",IF(S14=P14,"Presentation Deadline","Expiry"))))</f>
        <v/>
      </c>
      <c r="U14" s="4">
        <f>IF(S14="","",S14-TODAY())</f>
        <v/>
      </c>
      <c r="V14" s="4">
        <f>IF(AND(B14="",C14=""),"",IF(J14="","Missing Date",IF(Q14="Complete","Complete",IF(J14&lt;TODAY(),"Expired",IF(AND(M14&lt;&gt;"",M14&lt;TODAY()),"Notice Deadline Passed",IF(U14&lt;=14,"Critical",IF(U14&lt;=60,"Due Soon","OK")))))))</f>
        <v/>
      </c>
    </row>
    <row r="15">
      <c r="M15" s="7">
        <f>IF(AND(K15="Yes",J15&lt;&gt;"",L15&lt;&gt;""),J15-L15,"")</f>
        <v/>
      </c>
      <c r="P15" s="7">
        <f>IF(OR(N15="",J15=""),"",MIN(J15,N15+IF(O15="",21,O15)))</f>
        <v/>
      </c>
      <c r="S15" s="7">
        <f>IF(OR(C15="",Q15="Complete"),"",IF(MIN(IF(N(J15)&lt;TODAY(),1E9,J15),IF(N(M15)&lt;TODAY(),1E9,M15),IF(N(N15)&lt;TODAY(),1E9,N15),IF(N(P15)&lt;TODAY(),1E9,P15))=1E9,"",MIN(IF(N(J15)&lt;TODAY(),1E9,J15),IF(N(M15)&lt;TODAY(),1E9,M15),IF(N(N15)&lt;TODAY(),1E9,N15),IF(N(P15)&lt;TODAY(),1E9,P15))))</f>
        <v/>
      </c>
      <c r="T15" s="4">
        <f>IF(S15="","",IF(S15=M15,"Non-Extension Notice",IF(S15=N15,"Latest Shipment",IF(S15=P15,"Presentation Deadline","Expiry"))))</f>
        <v/>
      </c>
      <c r="U15" s="4">
        <f>IF(S15="","",S15-TODAY())</f>
        <v/>
      </c>
      <c r="V15" s="4">
        <f>IF(AND(B15="",C15=""),"",IF(J15="","Missing Date",IF(Q15="Complete","Complete",IF(J15&lt;TODAY(),"Expired",IF(AND(M15&lt;&gt;"",M15&lt;TODAY()),"Notice Deadline Passed",IF(U15&lt;=14,"Critical",IF(U15&lt;=60,"Due Soon","OK")))))))</f>
        <v/>
      </c>
    </row>
    <row r="16">
      <c r="M16" s="7">
        <f>IF(AND(K16="Yes",J16&lt;&gt;"",L16&lt;&gt;""),J16-L16,"")</f>
        <v/>
      </c>
      <c r="P16" s="7">
        <f>IF(OR(N16="",J16=""),"",MIN(J16,N16+IF(O16="",21,O16)))</f>
        <v/>
      </c>
      <c r="S16" s="7">
        <f>IF(OR(C16="",Q16="Complete"),"",IF(MIN(IF(N(J16)&lt;TODAY(),1E9,J16),IF(N(M16)&lt;TODAY(),1E9,M16),IF(N(N16)&lt;TODAY(),1E9,N16),IF(N(P16)&lt;TODAY(),1E9,P16))=1E9,"",MIN(IF(N(J16)&lt;TODAY(),1E9,J16),IF(N(M16)&lt;TODAY(),1E9,M16),IF(N(N16)&lt;TODAY(),1E9,N16),IF(N(P16)&lt;TODAY(),1E9,P16))))</f>
        <v/>
      </c>
      <c r="T16" s="4">
        <f>IF(S16="","",IF(S16=M16,"Non-Extension Notice",IF(S16=N16,"Latest Shipment",IF(S16=P16,"Presentation Deadline","Expiry"))))</f>
        <v/>
      </c>
      <c r="U16" s="4">
        <f>IF(S16="","",S16-TODAY())</f>
        <v/>
      </c>
      <c r="V16" s="4">
        <f>IF(AND(B16="",C16=""),"",IF(J16="","Missing Date",IF(Q16="Complete","Complete",IF(J16&lt;TODAY(),"Expired",IF(AND(M16&lt;&gt;"",M16&lt;TODAY()),"Notice Deadline Passed",IF(U16&lt;=14,"Critical",IF(U16&lt;=60,"Due Soon","OK")))))))</f>
        <v/>
      </c>
    </row>
    <row r="17">
      <c r="M17" s="7">
        <f>IF(AND(K17="Yes",J17&lt;&gt;"",L17&lt;&gt;""),J17-L17,"")</f>
        <v/>
      </c>
      <c r="P17" s="7">
        <f>IF(OR(N17="",J17=""),"",MIN(J17,N17+IF(O17="",21,O17)))</f>
        <v/>
      </c>
      <c r="S17" s="7">
        <f>IF(OR(C17="",Q17="Complete"),"",IF(MIN(IF(N(J17)&lt;TODAY(),1E9,J17),IF(N(M17)&lt;TODAY(),1E9,M17),IF(N(N17)&lt;TODAY(),1E9,N17),IF(N(P17)&lt;TODAY(),1E9,P17))=1E9,"",MIN(IF(N(J17)&lt;TODAY(),1E9,J17),IF(N(M17)&lt;TODAY(),1E9,M17),IF(N(N17)&lt;TODAY(),1E9,N17),IF(N(P17)&lt;TODAY(),1E9,P17))))</f>
        <v/>
      </c>
      <c r="T17" s="4">
        <f>IF(S17="","",IF(S17=M17,"Non-Extension Notice",IF(S17=N17,"Latest Shipment",IF(S17=P17,"Presentation Deadline","Expiry"))))</f>
        <v/>
      </c>
      <c r="U17" s="4">
        <f>IF(S17="","",S17-TODAY())</f>
        <v/>
      </c>
      <c r="V17" s="4">
        <f>IF(AND(B17="",C17=""),"",IF(J17="","Missing Date",IF(Q17="Complete","Complete",IF(J17&lt;TODAY(),"Expired",IF(AND(M17&lt;&gt;"",M17&lt;TODAY()),"Notice Deadline Passed",IF(U17&lt;=14,"Critical",IF(U17&lt;=60,"Due Soon","OK")))))))</f>
        <v/>
      </c>
    </row>
    <row r="18">
      <c r="M18" s="7">
        <f>IF(AND(K18="Yes",J18&lt;&gt;"",L18&lt;&gt;""),J18-L18,"")</f>
        <v/>
      </c>
      <c r="P18" s="7">
        <f>IF(OR(N18="",J18=""),"",MIN(J18,N18+IF(O18="",21,O18)))</f>
        <v/>
      </c>
      <c r="S18" s="7">
        <f>IF(OR(C18="",Q18="Complete"),"",IF(MIN(IF(N(J18)&lt;TODAY(),1E9,J18),IF(N(M18)&lt;TODAY(),1E9,M18),IF(N(N18)&lt;TODAY(),1E9,N18),IF(N(P18)&lt;TODAY(),1E9,P18))=1E9,"",MIN(IF(N(J18)&lt;TODAY(),1E9,J18),IF(N(M18)&lt;TODAY(),1E9,M18),IF(N(N18)&lt;TODAY(),1E9,N18),IF(N(P18)&lt;TODAY(),1E9,P18))))</f>
        <v/>
      </c>
      <c r="T18" s="4">
        <f>IF(S18="","",IF(S18=M18,"Non-Extension Notice",IF(S18=N18,"Latest Shipment",IF(S18=P18,"Presentation Deadline","Expiry"))))</f>
        <v/>
      </c>
      <c r="U18" s="4">
        <f>IF(S18="","",S18-TODAY())</f>
        <v/>
      </c>
      <c r="V18" s="4">
        <f>IF(AND(B18="",C18=""),"",IF(J18="","Missing Date",IF(Q18="Complete","Complete",IF(J18&lt;TODAY(),"Expired",IF(AND(M18&lt;&gt;"",M18&lt;TODAY()),"Notice Deadline Passed",IF(U18&lt;=14,"Critical",IF(U18&lt;=60,"Due Soon","OK")))))))</f>
        <v/>
      </c>
    </row>
    <row r="19">
      <c r="M19" s="7">
        <f>IF(AND(K19="Yes",J19&lt;&gt;"",L19&lt;&gt;""),J19-L19,"")</f>
        <v/>
      </c>
      <c r="P19" s="7">
        <f>IF(OR(N19="",J19=""),"",MIN(J19,N19+IF(O19="",21,O19)))</f>
        <v/>
      </c>
      <c r="S19" s="7">
        <f>IF(OR(C19="",Q19="Complete"),"",IF(MIN(IF(N(J19)&lt;TODAY(),1E9,J19),IF(N(M19)&lt;TODAY(),1E9,M19),IF(N(N19)&lt;TODAY(),1E9,N19),IF(N(P19)&lt;TODAY(),1E9,P19))=1E9,"",MIN(IF(N(J19)&lt;TODAY(),1E9,J19),IF(N(M19)&lt;TODAY(),1E9,M19),IF(N(N19)&lt;TODAY(),1E9,N19),IF(N(P19)&lt;TODAY(),1E9,P19))))</f>
        <v/>
      </c>
      <c r="T19" s="4">
        <f>IF(S19="","",IF(S19=M19,"Non-Extension Notice",IF(S19=N19,"Latest Shipment",IF(S19=P19,"Presentation Deadline","Expiry"))))</f>
        <v/>
      </c>
      <c r="U19" s="4">
        <f>IF(S19="","",S19-TODAY())</f>
        <v/>
      </c>
      <c r="V19" s="4">
        <f>IF(AND(B19="",C19=""),"",IF(J19="","Missing Date",IF(Q19="Complete","Complete",IF(J19&lt;TODAY(),"Expired",IF(AND(M19&lt;&gt;"",M19&lt;TODAY()),"Notice Deadline Passed",IF(U19&lt;=14,"Critical",IF(U19&lt;=60,"Due Soon","OK")))))))</f>
        <v/>
      </c>
    </row>
    <row r="20">
      <c r="M20" s="7">
        <f>IF(AND(K20="Yes",J20&lt;&gt;"",L20&lt;&gt;""),J20-L20,"")</f>
        <v/>
      </c>
      <c r="P20" s="7">
        <f>IF(OR(N20="",J20=""),"",MIN(J20,N20+IF(O20="",21,O20)))</f>
        <v/>
      </c>
      <c r="S20" s="7">
        <f>IF(OR(C20="",Q20="Complete"),"",IF(MIN(IF(N(J20)&lt;TODAY(),1E9,J20),IF(N(M20)&lt;TODAY(),1E9,M20),IF(N(N20)&lt;TODAY(),1E9,N20),IF(N(P20)&lt;TODAY(),1E9,P20))=1E9,"",MIN(IF(N(J20)&lt;TODAY(),1E9,J20),IF(N(M20)&lt;TODAY(),1E9,M20),IF(N(N20)&lt;TODAY(),1E9,N20),IF(N(P20)&lt;TODAY(),1E9,P20))))</f>
        <v/>
      </c>
      <c r="T20" s="4">
        <f>IF(S20="","",IF(S20=M20,"Non-Extension Notice",IF(S20=N20,"Latest Shipment",IF(S20=P20,"Presentation Deadline","Expiry"))))</f>
        <v/>
      </c>
      <c r="U20" s="4">
        <f>IF(S20="","",S20-TODAY())</f>
        <v/>
      </c>
      <c r="V20" s="4">
        <f>IF(AND(B20="",C20=""),"",IF(J20="","Missing Date",IF(Q20="Complete","Complete",IF(J20&lt;TODAY(),"Expired",IF(AND(M20&lt;&gt;"",M20&lt;TODAY()),"Notice Deadline Passed",IF(U20&lt;=14,"Critical",IF(U20&lt;=60,"Due Soon","OK")))))))</f>
        <v/>
      </c>
    </row>
    <row r="21">
      <c r="M21" s="7">
        <f>IF(AND(K21="Yes",J21&lt;&gt;"",L21&lt;&gt;""),J21-L21,"")</f>
        <v/>
      </c>
      <c r="P21" s="7">
        <f>IF(OR(N21="",J21=""),"",MIN(J21,N21+IF(O21="",21,O21)))</f>
        <v/>
      </c>
      <c r="S21" s="7">
        <f>IF(OR(C21="",Q21="Complete"),"",IF(MIN(IF(N(J21)&lt;TODAY(),1E9,J21),IF(N(M21)&lt;TODAY(),1E9,M21),IF(N(N21)&lt;TODAY(),1E9,N21),IF(N(P21)&lt;TODAY(),1E9,P21))=1E9,"",MIN(IF(N(J21)&lt;TODAY(),1E9,J21),IF(N(M21)&lt;TODAY(),1E9,M21),IF(N(N21)&lt;TODAY(),1E9,N21),IF(N(P21)&lt;TODAY(),1E9,P21))))</f>
        <v/>
      </c>
      <c r="T21" s="4">
        <f>IF(S21="","",IF(S21=M21,"Non-Extension Notice",IF(S21=N21,"Latest Shipment",IF(S21=P21,"Presentation Deadline","Expiry"))))</f>
        <v/>
      </c>
      <c r="U21" s="4">
        <f>IF(S21="","",S21-TODAY())</f>
        <v/>
      </c>
      <c r="V21" s="4">
        <f>IF(AND(B21="",C21=""),"",IF(J21="","Missing Date",IF(Q21="Complete","Complete",IF(J21&lt;TODAY(),"Expired",IF(AND(M21&lt;&gt;"",M21&lt;TODAY()),"Notice Deadline Passed",IF(U21&lt;=14,"Critical",IF(U21&lt;=60,"Due Soon","OK")))))))</f>
        <v/>
      </c>
    </row>
    <row r="22">
      <c r="M22" s="7">
        <f>IF(AND(K22="Yes",J22&lt;&gt;"",L22&lt;&gt;""),J22-L22,"")</f>
        <v/>
      </c>
      <c r="P22" s="7">
        <f>IF(OR(N22="",J22=""),"",MIN(J22,N22+IF(O22="",21,O22)))</f>
        <v/>
      </c>
      <c r="S22" s="7">
        <f>IF(OR(C22="",Q22="Complete"),"",IF(MIN(IF(N(J22)&lt;TODAY(),1E9,J22),IF(N(M22)&lt;TODAY(),1E9,M22),IF(N(N22)&lt;TODAY(),1E9,N22),IF(N(P22)&lt;TODAY(),1E9,P22))=1E9,"",MIN(IF(N(J22)&lt;TODAY(),1E9,J22),IF(N(M22)&lt;TODAY(),1E9,M22),IF(N(N22)&lt;TODAY(),1E9,N22),IF(N(P22)&lt;TODAY(),1E9,P22))))</f>
        <v/>
      </c>
      <c r="T22" s="4">
        <f>IF(S22="","",IF(S22=M22,"Non-Extension Notice",IF(S22=N22,"Latest Shipment",IF(S22=P22,"Presentation Deadline","Expiry"))))</f>
        <v/>
      </c>
      <c r="U22" s="4">
        <f>IF(S22="","",S22-TODAY())</f>
        <v/>
      </c>
      <c r="V22" s="4">
        <f>IF(AND(B22="",C22=""),"",IF(J22="","Missing Date",IF(Q22="Complete","Complete",IF(J22&lt;TODAY(),"Expired",IF(AND(M22&lt;&gt;"",M22&lt;TODAY()),"Notice Deadline Passed",IF(U22&lt;=14,"Critical",IF(U22&lt;=60,"Due Soon","OK")))))))</f>
        <v/>
      </c>
    </row>
    <row r="23">
      <c r="M23" s="7">
        <f>IF(AND(K23="Yes",J23&lt;&gt;"",L23&lt;&gt;""),J23-L23,"")</f>
        <v/>
      </c>
      <c r="P23" s="7">
        <f>IF(OR(N23="",J23=""),"",MIN(J23,N23+IF(O23="",21,O23)))</f>
        <v/>
      </c>
      <c r="S23" s="7">
        <f>IF(OR(C23="",Q23="Complete"),"",IF(MIN(IF(N(J23)&lt;TODAY(),1E9,J23),IF(N(M23)&lt;TODAY(),1E9,M23),IF(N(N23)&lt;TODAY(),1E9,N23),IF(N(P23)&lt;TODAY(),1E9,P23))=1E9,"",MIN(IF(N(J23)&lt;TODAY(),1E9,J23),IF(N(M23)&lt;TODAY(),1E9,M23),IF(N(N23)&lt;TODAY(),1E9,N23),IF(N(P23)&lt;TODAY(),1E9,P23))))</f>
        <v/>
      </c>
      <c r="T23" s="4">
        <f>IF(S23="","",IF(S23=M23,"Non-Extension Notice",IF(S23=N23,"Latest Shipment",IF(S23=P23,"Presentation Deadline","Expiry"))))</f>
        <v/>
      </c>
      <c r="U23" s="4">
        <f>IF(S23="","",S23-TODAY())</f>
        <v/>
      </c>
      <c r="V23" s="4">
        <f>IF(AND(B23="",C23=""),"",IF(J23="","Missing Date",IF(Q23="Complete","Complete",IF(J23&lt;TODAY(),"Expired",IF(AND(M23&lt;&gt;"",M23&lt;TODAY()),"Notice Deadline Passed",IF(U23&lt;=14,"Critical",IF(U23&lt;=60,"Due Soon","OK")))))))</f>
        <v/>
      </c>
    </row>
    <row r="24">
      <c r="M24" s="7">
        <f>IF(AND(K24="Yes",J24&lt;&gt;"",L24&lt;&gt;""),J24-L24,"")</f>
        <v/>
      </c>
      <c r="P24" s="7">
        <f>IF(OR(N24="",J24=""),"",MIN(J24,N24+IF(O24="",21,O24)))</f>
        <v/>
      </c>
      <c r="S24" s="7">
        <f>IF(OR(C24="",Q24="Complete"),"",IF(MIN(IF(N(J24)&lt;TODAY(),1E9,J24),IF(N(M24)&lt;TODAY(),1E9,M24),IF(N(N24)&lt;TODAY(),1E9,N24),IF(N(P24)&lt;TODAY(),1E9,P24))=1E9,"",MIN(IF(N(J24)&lt;TODAY(),1E9,J24),IF(N(M24)&lt;TODAY(),1E9,M24),IF(N(N24)&lt;TODAY(),1E9,N24),IF(N(P24)&lt;TODAY(),1E9,P24))))</f>
        <v/>
      </c>
      <c r="T24" s="4">
        <f>IF(S24="","",IF(S24=M24,"Non-Extension Notice",IF(S24=N24,"Latest Shipment",IF(S24=P24,"Presentation Deadline","Expiry"))))</f>
        <v/>
      </c>
      <c r="U24" s="4">
        <f>IF(S24="","",S24-TODAY())</f>
        <v/>
      </c>
      <c r="V24" s="4">
        <f>IF(AND(B24="",C24=""),"",IF(J24="","Missing Date",IF(Q24="Complete","Complete",IF(J24&lt;TODAY(),"Expired",IF(AND(M24&lt;&gt;"",M24&lt;TODAY()),"Notice Deadline Passed",IF(U24&lt;=14,"Critical",IF(U24&lt;=60,"Due Soon","OK")))))))</f>
        <v/>
      </c>
    </row>
    <row r="25">
      <c r="M25" s="7">
        <f>IF(AND(K25="Yes",J25&lt;&gt;"",L25&lt;&gt;""),J25-L25,"")</f>
        <v/>
      </c>
      <c r="P25" s="7">
        <f>IF(OR(N25="",J25=""),"",MIN(J25,N25+IF(O25="",21,O25)))</f>
        <v/>
      </c>
      <c r="S25" s="7">
        <f>IF(OR(C25="",Q25="Complete"),"",IF(MIN(IF(N(J25)&lt;TODAY(),1E9,J25),IF(N(M25)&lt;TODAY(),1E9,M25),IF(N(N25)&lt;TODAY(),1E9,N25),IF(N(P25)&lt;TODAY(),1E9,P25))=1E9,"",MIN(IF(N(J25)&lt;TODAY(),1E9,J25),IF(N(M25)&lt;TODAY(),1E9,M25),IF(N(N25)&lt;TODAY(),1E9,N25),IF(N(P25)&lt;TODAY(),1E9,P25))))</f>
        <v/>
      </c>
      <c r="T25" s="4">
        <f>IF(S25="","",IF(S25=M25,"Non-Extension Notice",IF(S25=N25,"Latest Shipment",IF(S25=P25,"Presentation Deadline","Expiry"))))</f>
        <v/>
      </c>
      <c r="U25" s="4">
        <f>IF(S25="","",S25-TODAY())</f>
        <v/>
      </c>
      <c r="V25" s="4">
        <f>IF(AND(B25="",C25=""),"",IF(J25="","Missing Date",IF(Q25="Complete","Complete",IF(J25&lt;TODAY(),"Expired",IF(AND(M25&lt;&gt;"",M25&lt;TODAY()),"Notice Deadline Passed",IF(U25&lt;=14,"Critical",IF(U25&lt;=60,"Due Soon","OK")))))))</f>
        <v/>
      </c>
    </row>
    <row r="26">
      <c r="M26" s="7">
        <f>IF(AND(K26="Yes",J26&lt;&gt;"",L26&lt;&gt;""),J26-L26,"")</f>
        <v/>
      </c>
      <c r="P26" s="7">
        <f>IF(OR(N26="",J26=""),"",MIN(J26,N26+IF(O26="",21,O26)))</f>
        <v/>
      </c>
      <c r="S26" s="7">
        <f>IF(OR(C26="",Q26="Complete"),"",IF(MIN(IF(N(J26)&lt;TODAY(),1E9,J26),IF(N(M26)&lt;TODAY(),1E9,M26),IF(N(N26)&lt;TODAY(),1E9,N26),IF(N(P26)&lt;TODAY(),1E9,P26))=1E9,"",MIN(IF(N(J26)&lt;TODAY(),1E9,J26),IF(N(M26)&lt;TODAY(),1E9,M26),IF(N(N26)&lt;TODAY(),1E9,N26),IF(N(P26)&lt;TODAY(),1E9,P26))))</f>
        <v/>
      </c>
      <c r="T26" s="4">
        <f>IF(S26="","",IF(S26=M26,"Non-Extension Notice",IF(S26=N26,"Latest Shipment",IF(S26=P26,"Presentation Deadline","Expiry"))))</f>
        <v/>
      </c>
      <c r="U26" s="4">
        <f>IF(S26="","",S26-TODAY())</f>
        <v/>
      </c>
      <c r="V26" s="4">
        <f>IF(AND(B26="",C26=""),"",IF(J26="","Missing Date",IF(Q26="Complete","Complete",IF(J26&lt;TODAY(),"Expired",IF(AND(M26&lt;&gt;"",M26&lt;TODAY()),"Notice Deadline Passed",IF(U26&lt;=14,"Critical",IF(U26&lt;=60,"Due Soon","OK")))))))</f>
        <v/>
      </c>
    </row>
    <row r="27">
      <c r="M27" s="7">
        <f>IF(AND(K27="Yes",J27&lt;&gt;"",L27&lt;&gt;""),J27-L27,"")</f>
        <v/>
      </c>
      <c r="P27" s="7">
        <f>IF(OR(N27="",J27=""),"",MIN(J27,N27+IF(O27="",21,O27)))</f>
        <v/>
      </c>
      <c r="S27" s="7">
        <f>IF(OR(C27="",Q27="Complete"),"",IF(MIN(IF(N(J27)&lt;TODAY(),1E9,J27),IF(N(M27)&lt;TODAY(),1E9,M27),IF(N(N27)&lt;TODAY(),1E9,N27),IF(N(P27)&lt;TODAY(),1E9,P27))=1E9,"",MIN(IF(N(J27)&lt;TODAY(),1E9,J27),IF(N(M27)&lt;TODAY(),1E9,M27),IF(N(N27)&lt;TODAY(),1E9,N27),IF(N(P27)&lt;TODAY(),1E9,P27))))</f>
        <v/>
      </c>
      <c r="T27" s="4">
        <f>IF(S27="","",IF(S27=M27,"Non-Extension Notice",IF(S27=N27,"Latest Shipment",IF(S27=P27,"Presentation Deadline","Expiry"))))</f>
        <v/>
      </c>
      <c r="U27" s="4">
        <f>IF(S27="","",S27-TODAY())</f>
        <v/>
      </c>
      <c r="V27" s="4">
        <f>IF(AND(B27="",C27=""),"",IF(J27="","Missing Date",IF(Q27="Complete","Complete",IF(J27&lt;TODAY(),"Expired",IF(AND(M27&lt;&gt;"",M27&lt;TODAY()),"Notice Deadline Passed",IF(U27&lt;=14,"Critical",IF(U27&lt;=60,"Due Soon","OK")))))))</f>
        <v/>
      </c>
    </row>
    <row r="28">
      <c r="M28" s="7">
        <f>IF(AND(K28="Yes",J28&lt;&gt;"",L28&lt;&gt;""),J28-L28,"")</f>
        <v/>
      </c>
      <c r="P28" s="7">
        <f>IF(OR(N28="",J28=""),"",MIN(J28,N28+IF(O28="",21,O28)))</f>
        <v/>
      </c>
      <c r="S28" s="7">
        <f>IF(OR(C28="",Q28="Complete"),"",IF(MIN(IF(N(J28)&lt;TODAY(),1E9,J28),IF(N(M28)&lt;TODAY(),1E9,M28),IF(N(N28)&lt;TODAY(),1E9,N28),IF(N(P28)&lt;TODAY(),1E9,P28))=1E9,"",MIN(IF(N(J28)&lt;TODAY(),1E9,J28),IF(N(M28)&lt;TODAY(),1E9,M28),IF(N(N28)&lt;TODAY(),1E9,N28),IF(N(P28)&lt;TODAY(),1E9,P28))))</f>
        <v/>
      </c>
      <c r="T28" s="4">
        <f>IF(S28="","",IF(S28=M28,"Non-Extension Notice",IF(S28=N28,"Latest Shipment",IF(S28=P28,"Presentation Deadline","Expiry"))))</f>
        <v/>
      </c>
      <c r="U28" s="4">
        <f>IF(S28="","",S28-TODAY())</f>
        <v/>
      </c>
      <c r="V28" s="4">
        <f>IF(AND(B28="",C28=""),"",IF(J28="","Missing Date",IF(Q28="Complete","Complete",IF(J28&lt;TODAY(),"Expired",IF(AND(M28&lt;&gt;"",M28&lt;TODAY()),"Notice Deadline Passed",IF(U28&lt;=14,"Critical",IF(U28&lt;=60,"Due Soon","OK")))))))</f>
        <v/>
      </c>
    </row>
    <row r="29">
      <c r="M29" s="7">
        <f>IF(AND(K29="Yes",J29&lt;&gt;"",L29&lt;&gt;""),J29-L29,"")</f>
        <v/>
      </c>
      <c r="P29" s="7">
        <f>IF(OR(N29="",J29=""),"",MIN(J29,N29+IF(O29="",21,O29)))</f>
        <v/>
      </c>
      <c r="S29" s="7">
        <f>IF(OR(C29="",Q29="Complete"),"",IF(MIN(IF(N(J29)&lt;TODAY(),1E9,J29),IF(N(M29)&lt;TODAY(),1E9,M29),IF(N(N29)&lt;TODAY(),1E9,N29),IF(N(P29)&lt;TODAY(),1E9,P29))=1E9,"",MIN(IF(N(J29)&lt;TODAY(),1E9,J29),IF(N(M29)&lt;TODAY(),1E9,M29),IF(N(N29)&lt;TODAY(),1E9,N29),IF(N(P29)&lt;TODAY(),1E9,P29))))</f>
        <v/>
      </c>
      <c r="T29" s="4">
        <f>IF(S29="","",IF(S29=M29,"Non-Extension Notice",IF(S29=N29,"Latest Shipment",IF(S29=P29,"Presentation Deadline","Expiry"))))</f>
        <v/>
      </c>
      <c r="U29" s="4">
        <f>IF(S29="","",S29-TODAY())</f>
        <v/>
      </c>
      <c r="V29" s="4">
        <f>IF(AND(B29="",C29=""),"",IF(J29="","Missing Date",IF(Q29="Complete","Complete",IF(J29&lt;TODAY(),"Expired",IF(AND(M29&lt;&gt;"",M29&lt;TODAY()),"Notice Deadline Passed",IF(U29&lt;=14,"Critical",IF(U29&lt;=60,"Due Soon","OK")))))))</f>
        <v/>
      </c>
    </row>
    <row r="30">
      <c r="M30" s="7">
        <f>IF(AND(K30="Yes",J30&lt;&gt;"",L30&lt;&gt;""),J30-L30,"")</f>
        <v/>
      </c>
      <c r="P30" s="7">
        <f>IF(OR(N30="",J30=""),"",MIN(J30,N30+IF(O30="",21,O30)))</f>
        <v/>
      </c>
      <c r="S30" s="7">
        <f>IF(OR(C30="",Q30="Complete"),"",IF(MIN(IF(N(J30)&lt;TODAY(),1E9,J30),IF(N(M30)&lt;TODAY(),1E9,M30),IF(N(N30)&lt;TODAY(),1E9,N30),IF(N(P30)&lt;TODAY(),1E9,P30))=1E9,"",MIN(IF(N(J30)&lt;TODAY(),1E9,J30),IF(N(M30)&lt;TODAY(),1E9,M30),IF(N(N30)&lt;TODAY(),1E9,N30),IF(N(P30)&lt;TODAY(),1E9,P30))))</f>
        <v/>
      </c>
      <c r="T30" s="4">
        <f>IF(S30="","",IF(S30=M30,"Non-Extension Notice",IF(S30=N30,"Latest Shipment",IF(S30=P30,"Presentation Deadline","Expiry"))))</f>
        <v/>
      </c>
      <c r="U30" s="4">
        <f>IF(S30="","",S30-TODAY())</f>
        <v/>
      </c>
      <c r="V30" s="4">
        <f>IF(AND(B30="",C30=""),"",IF(J30="","Missing Date",IF(Q30="Complete","Complete",IF(J30&lt;TODAY(),"Expired",IF(AND(M30&lt;&gt;"",M30&lt;TODAY()),"Notice Deadline Passed",IF(U30&lt;=14,"Critical",IF(U30&lt;=60,"Due Soon","OK")))))))</f>
        <v/>
      </c>
    </row>
    <row r="31">
      <c r="M31" s="7">
        <f>IF(AND(K31="Yes",J31&lt;&gt;"",L31&lt;&gt;""),J31-L31,"")</f>
        <v/>
      </c>
      <c r="P31" s="7">
        <f>IF(OR(N31="",J31=""),"",MIN(J31,N31+IF(O31="",21,O31)))</f>
        <v/>
      </c>
      <c r="S31" s="7">
        <f>IF(OR(C31="",Q31="Complete"),"",IF(MIN(IF(N(J31)&lt;TODAY(),1E9,J31),IF(N(M31)&lt;TODAY(),1E9,M31),IF(N(N31)&lt;TODAY(),1E9,N31),IF(N(P31)&lt;TODAY(),1E9,P31))=1E9,"",MIN(IF(N(J31)&lt;TODAY(),1E9,J31),IF(N(M31)&lt;TODAY(),1E9,M31),IF(N(N31)&lt;TODAY(),1E9,N31),IF(N(P31)&lt;TODAY(),1E9,P31))))</f>
        <v/>
      </c>
      <c r="T31" s="4">
        <f>IF(S31="","",IF(S31=M31,"Non-Extension Notice",IF(S31=N31,"Latest Shipment",IF(S31=P31,"Presentation Deadline","Expiry"))))</f>
        <v/>
      </c>
      <c r="U31" s="4">
        <f>IF(S31="","",S31-TODAY())</f>
        <v/>
      </c>
      <c r="V31" s="4">
        <f>IF(AND(B31="",C31=""),"",IF(J31="","Missing Date",IF(Q31="Complete","Complete",IF(J31&lt;TODAY(),"Expired",IF(AND(M31&lt;&gt;"",M31&lt;TODAY()),"Notice Deadline Passed",IF(U31&lt;=14,"Critical",IF(U31&lt;=60,"Due Soon","OK")))))))</f>
        <v/>
      </c>
    </row>
    <row r="32">
      <c r="M32" s="7">
        <f>IF(AND(K32="Yes",J32&lt;&gt;"",L32&lt;&gt;""),J32-L32,"")</f>
        <v/>
      </c>
      <c r="P32" s="7">
        <f>IF(OR(N32="",J32=""),"",MIN(J32,N32+IF(O32="",21,O32)))</f>
        <v/>
      </c>
      <c r="S32" s="7">
        <f>IF(OR(C32="",Q32="Complete"),"",IF(MIN(IF(N(J32)&lt;TODAY(),1E9,J32),IF(N(M32)&lt;TODAY(),1E9,M32),IF(N(N32)&lt;TODAY(),1E9,N32),IF(N(P32)&lt;TODAY(),1E9,P32))=1E9,"",MIN(IF(N(J32)&lt;TODAY(),1E9,J32),IF(N(M32)&lt;TODAY(),1E9,M32),IF(N(N32)&lt;TODAY(),1E9,N32),IF(N(P32)&lt;TODAY(),1E9,P32))))</f>
        <v/>
      </c>
      <c r="T32" s="4">
        <f>IF(S32="","",IF(S32=M32,"Non-Extension Notice",IF(S32=N32,"Latest Shipment",IF(S32=P32,"Presentation Deadline","Expiry"))))</f>
        <v/>
      </c>
      <c r="U32" s="4">
        <f>IF(S32="","",S32-TODAY())</f>
        <v/>
      </c>
      <c r="V32" s="4">
        <f>IF(AND(B32="",C32=""),"",IF(J32="","Missing Date",IF(Q32="Complete","Complete",IF(J32&lt;TODAY(),"Expired",IF(AND(M32&lt;&gt;"",M32&lt;TODAY()),"Notice Deadline Passed",IF(U32&lt;=14,"Critical",IF(U32&lt;=60,"Due Soon","OK")))))))</f>
        <v/>
      </c>
    </row>
    <row r="33">
      <c r="M33" s="7">
        <f>IF(AND(K33="Yes",J33&lt;&gt;"",L33&lt;&gt;""),J33-L33,"")</f>
        <v/>
      </c>
      <c r="P33" s="7">
        <f>IF(OR(N33="",J33=""),"",MIN(J33,N33+IF(O33="",21,O33)))</f>
        <v/>
      </c>
      <c r="S33" s="7">
        <f>IF(OR(C33="",Q33="Complete"),"",IF(MIN(IF(N(J33)&lt;TODAY(),1E9,J33),IF(N(M33)&lt;TODAY(),1E9,M33),IF(N(N33)&lt;TODAY(),1E9,N33),IF(N(P33)&lt;TODAY(),1E9,P33))=1E9,"",MIN(IF(N(J33)&lt;TODAY(),1E9,J33),IF(N(M33)&lt;TODAY(),1E9,M33),IF(N(N33)&lt;TODAY(),1E9,N33),IF(N(P33)&lt;TODAY(),1E9,P33))))</f>
        <v/>
      </c>
      <c r="T33" s="4">
        <f>IF(S33="","",IF(S33=M33,"Non-Extension Notice",IF(S33=N33,"Latest Shipment",IF(S33=P33,"Presentation Deadline","Expiry"))))</f>
        <v/>
      </c>
      <c r="U33" s="4">
        <f>IF(S33="","",S33-TODAY())</f>
        <v/>
      </c>
      <c r="V33" s="4">
        <f>IF(AND(B33="",C33=""),"",IF(J33="","Missing Date",IF(Q33="Complete","Complete",IF(J33&lt;TODAY(),"Expired",IF(AND(M33&lt;&gt;"",M33&lt;TODAY()),"Notice Deadline Passed",IF(U33&lt;=14,"Critical",IF(U33&lt;=60,"Due Soon","OK")))))))</f>
        <v/>
      </c>
    </row>
    <row r="34">
      <c r="M34" s="7">
        <f>IF(AND(K34="Yes",J34&lt;&gt;"",L34&lt;&gt;""),J34-L34,"")</f>
        <v/>
      </c>
      <c r="P34" s="7">
        <f>IF(OR(N34="",J34=""),"",MIN(J34,N34+IF(O34="",21,O34)))</f>
        <v/>
      </c>
      <c r="S34" s="7">
        <f>IF(OR(C34="",Q34="Complete"),"",IF(MIN(IF(N(J34)&lt;TODAY(),1E9,J34),IF(N(M34)&lt;TODAY(),1E9,M34),IF(N(N34)&lt;TODAY(),1E9,N34),IF(N(P34)&lt;TODAY(),1E9,P34))=1E9,"",MIN(IF(N(J34)&lt;TODAY(),1E9,J34),IF(N(M34)&lt;TODAY(),1E9,M34),IF(N(N34)&lt;TODAY(),1E9,N34),IF(N(P34)&lt;TODAY(),1E9,P34))))</f>
        <v/>
      </c>
      <c r="T34" s="4">
        <f>IF(S34="","",IF(S34=M34,"Non-Extension Notice",IF(S34=N34,"Latest Shipment",IF(S34=P34,"Presentation Deadline","Expiry"))))</f>
        <v/>
      </c>
      <c r="U34" s="4">
        <f>IF(S34="","",S34-TODAY())</f>
        <v/>
      </c>
      <c r="V34" s="4">
        <f>IF(AND(B34="",C34=""),"",IF(J34="","Missing Date",IF(Q34="Complete","Complete",IF(J34&lt;TODAY(),"Expired",IF(AND(M34&lt;&gt;"",M34&lt;TODAY()),"Notice Deadline Passed",IF(U34&lt;=14,"Critical",IF(U34&lt;=60,"Due Soon","OK")))))))</f>
        <v/>
      </c>
    </row>
    <row r="35">
      <c r="M35" s="7">
        <f>IF(AND(K35="Yes",J35&lt;&gt;"",L35&lt;&gt;""),J35-L35,"")</f>
        <v/>
      </c>
      <c r="P35" s="7">
        <f>IF(OR(N35="",J35=""),"",MIN(J35,N35+IF(O35="",21,O35)))</f>
        <v/>
      </c>
      <c r="S35" s="7">
        <f>IF(OR(C35="",Q35="Complete"),"",IF(MIN(IF(N(J35)&lt;TODAY(),1E9,J35),IF(N(M35)&lt;TODAY(),1E9,M35),IF(N(N35)&lt;TODAY(),1E9,N35),IF(N(P35)&lt;TODAY(),1E9,P35))=1E9,"",MIN(IF(N(J35)&lt;TODAY(),1E9,J35),IF(N(M35)&lt;TODAY(),1E9,M35),IF(N(N35)&lt;TODAY(),1E9,N35),IF(N(P35)&lt;TODAY(),1E9,P35))))</f>
        <v/>
      </c>
      <c r="T35" s="4">
        <f>IF(S35="","",IF(S35=M35,"Non-Extension Notice",IF(S35=N35,"Latest Shipment",IF(S35=P35,"Presentation Deadline","Expiry"))))</f>
        <v/>
      </c>
      <c r="U35" s="4">
        <f>IF(S35="","",S35-TODAY())</f>
        <v/>
      </c>
      <c r="V35" s="4">
        <f>IF(AND(B35="",C35=""),"",IF(J35="","Missing Date",IF(Q35="Complete","Complete",IF(J35&lt;TODAY(),"Expired",IF(AND(M35&lt;&gt;"",M35&lt;TODAY()),"Notice Deadline Passed",IF(U35&lt;=14,"Critical",IF(U35&lt;=60,"Due Soon","OK")))))))</f>
        <v/>
      </c>
    </row>
    <row r="36">
      <c r="M36" s="7">
        <f>IF(AND(K36="Yes",J36&lt;&gt;"",L36&lt;&gt;""),J36-L36,"")</f>
        <v/>
      </c>
      <c r="P36" s="7">
        <f>IF(OR(N36="",J36=""),"",MIN(J36,N36+IF(O36="",21,O36)))</f>
        <v/>
      </c>
      <c r="S36" s="7">
        <f>IF(OR(C36="",Q36="Complete"),"",IF(MIN(IF(N(J36)&lt;TODAY(),1E9,J36),IF(N(M36)&lt;TODAY(),1E9,M36),IF(N(N36)&lt;TODAY(),1E9,N36),IF(N(P36)&lt;TODAY(),1E9,P36))=1E9,"",MIN(IF(N(J36)&lt;TODAY(),1E9,J36),IF(N(M36)&lt;TODAY(),1E9,M36),IF(N(N36)&lt;TODAY(),1E9,N36),IF(N(P36)&lt;TODAY(),1E9,P36))))</f>
        <v/>
      </c>
      <c r="T36" s="4">
        <f>IF(S36="","",IF(S36=M36,"Non-Extension Notice",IF(S36=N36,"Latest Shipment",IF(S36=P36,"Presentation Deadline","Expiry"))))</f>
        <v/>
      </c>
      <c r="U36" s="4">
        <f>IF(S36="","",S36-TODAY())</f>
        <v/>
      </c>
      <c r="V36" s="4">
        <f>IF(AND(B36="",C36=""),"",IF(J36="","Missing Date",IF(Q36="Complete","Complete",IF(J36&lt;TODAY(),"Expired",IF(AND(M36&lt;&gt;"",M36&lt;TODAY()),"Notice Deadline Passed",IF(U36&lt;=14,"Critical",IF(U36&lt;=60,"Due Soon","OK")))))))</f>
        <v/>
      </c>
    </row>
    <row r="37">
      <c r="M37" s="7">
        <f>IF(AND(K37="Yes",J37&lt;&gt;"",L37&lt;&gt;""),J37-L37,"")</f>
        <v/>
      </c>
      <c r="P37" s="7">
        <f>IF(OR(N37="",J37=""),"",MIN(J37,N37+IF(O37="",21,O37)))</f>
        <v/>
      </c>
      <c r="S37" s="7">
        <f>IF(OR(C37="",Q37="Complete"),"",IF(MIN(IF(N(J37)&lt;TODAY(),1E9,J37),IF(N(M37)&lt;TODAY(),1E9,M37),IF(N(N37)&lt;TODAY(),1E9,N37),IF(N(P37)&lt;TODAY(),1E9,P37))=1E9,"",MIN(IF(N(J37)&lt;TODAY(),1E9,J37),IF(N(M37)&lt;TODAY(),1E9,M37),IF(N(N37)&lt;TODAY(),1E9,N37),IF(N(P37)&lt;TODAY(),1E9,P37))))</f>
        <v/>
      </c>
      <c r="T37" s="4">
        <f>IF(S37="","",IF(S37=M37,"Non-Extension Notice",IF(S37=N37,"Latest Shipment",IF(S37=P37,"Presentation Deadline","Expiry"))))</f>
        <v/>
      </c>
      <c r="U37" s="4">
        <f>IF(S37="","",S37-TODAY())</f>
        <v/>
      </c>
      <c r="V37" s="4">
        <f>IF(AND(B37="",C37=""),"",IF(J37="","Missing Date",IF(Q37="Complete","Complete",IF(J37&lt;TODAY(),"Expired",IF(AND(M37&lt;&gt;"",M37&lt;TODAY()),"Notice Deadline Passed",IF(U37&lt;=14,"Critical",IF(U37&lt;=60,"Due Soon","OK")))))))</f>
        <v/>
      </c>
    </row>
    <row r="38">
      <c r="M38" s="7">
        <f>IF(AND(K38="Yes",J38&lt;&gt;"",L38&lt;&gt;""),J38-L38,"")</f>
        <v/>
      </c>
      <c r="P38" s="7">
        <f>IF(OR(N38="",J38=""),"",MIN(J38,N38+IF(O38="",21,O38)))</f>
        <v/>
      </c>
      <c r="S38" s="7">
        <f>IF(OR(C38="",Q38="Complete"),"",IF(MIN(IF(N(J38)&lt;TODAY(),1E9,J38),IF(N(M38)&lt;TODAY(),1E9,M38),IF(N(N38)&lt;TODAY(),1E9,N38),IF(N(P38)&lt;TODAY(),1E9,P38))=1E9,"",MIN(IF(N(J38)&lt;TODAY(),1E9,J38),IF(N(M38)&lt;TODAY(),1E9,M38),IF(N(N38)&lt;TODAY(),1E9,N38),IF(N(P38)&lt;TODAY(),1E9,P38))))</f>
        <v/>
      </c>
      <c r="T38" s="4">
        <f>IF(S38="","",IF(S38=M38,"Non-Extension Notice",IF(S38=N38,"Latest Shipment",IF(S38=P38,"Presentation Deadline","Expiry"))))</f>
        <v/>
      </c>
      <c r="U38" s="4">
        <f>IF(S38="","",S38-TODAY())</f>
        <v/>
      </c>
      <c r="V38" s="4">
        <f>IF(AND(B38="",C38=""),"",IF(J38="","Missing Date",IF(Q38="Complete","Complete",IF(J38&lt;TODAY(),"Expired",IF(AND(M38&lt;&gt;"",M38&lt;TODAY()),"Notice Deadline Passed",IF(U38&lt;=14,"Critical",IF(U38&lt;=60,"Due Soon","OK")))))))</f>
        <v/>
      </c>
    </row>
    <row r="39">
      <c r="M39" s="7">
        <f>IF(AND(K39="Yes",J39&lt;&gt;"",L39&lt;&gt;""),J39-L39,"")</f>
        <v/>
      </c>
      <c r="P39" s="7">
        <f>IF(OR(N39="",J39=""),"",MIN(J39,N39+IF(O39="",21,O39)))</f>
        <v/>
      </c>
      <c r="S39" s="7">
        <f>IF(OR(C39="",Q39="Complete"),"",IF(MIN(IF(N(J39)&lt;TODAY(),1E9,J39),IF(N(M39)&lt;TODAY(),1E9,M39),IF(N(N39)&lt;TODAY(),1E9,N39),IF(N(P39)&lt;TODAY(),1E9,P39))=1E9,"",MIN(IF(N(J39)&lt;TODAY(),1E9,J39),IF(N(M39)&lt;TODAY(),1E9,M39),IF(N(N39)&lt;TODAY(),1E9,N39),IF(N(P39)&lt;TODAY(),1E9,P39))))</f>
        <v/>
      </c>
      <c r="T39" s="4">
        <f>IF(S39="","",IF(S39=M39,"Non-Extension Notice",IF(S39=N39,"Latest Shipment",IF(S39=P39,"Presentation Deadline","Expiry"))))</f>
        <v/>
      </c>
      <c r="U39" s="4">
        <f>IF(S39="","",S39-TODAY())</f>
        <v/>
      </c>
      <c r="V39" s="4">
        <f>IF(AND(B39="",C39=""),"",IF(J39="","Missing Date",IF(Q39="Complete","Complete",IF(J39&lt;TODAY(),"Expired",IF(AND(M39&lt;&gt;"",M39&lt;TODAY()),"Notice Deadline Passed",IF(U39&lt;=14,"Critical",IF(U39&lt;=60,"Due Soon","OK")))))))</f>
        <v/>
      </c>
    </row>
    <row r="40">
      <c r="M40" s="7">
        <f>IF(AND(K40="Yes",J40&lt;&gt;"",L40&lt;&gt;""),J40-L40,"")</f>
        <v/>
      </c>
      <c r="P40" s="7">
        <f>IF(OR(N40="",J40=""),"",MIN(J40,N40+IF(O40="",21,O40)))</f>
        <v/>
      </c>
      <c r="S40" s="7">
        <f>IF(OR(C40="",Q40="Complete"),"",IF(MIN(IF(N(J40)&lt;TODAY(),1E9,J40),IF(N(M40)&lt;TODAY(),1E9,M40),IF(N(N40)&lt;TODAY(),1E9,N40),IF(N(P40)&lt;TODAY(),1E9,P40))=1E9,"",MIN(IF(N(J40)&lt;TODAY(),1E9,J40),IF(N(M40)&lt;TODAY(),1E9,M40),IF(N(N40)&lt;TODAY(),1E9,N40),IF(N(P40)&lt;TODAY(),1E9,P40))))</f>
        <v/>
      </c>
      <c r="T40" s="4">
        <f>IF(S40="","",IF(S40=M40,"Non-Extension Notice",IF(S40=N40,"Latest Shipment",IF(S40=P40,"Presentation Deadline","Expiry"))))</f>
        <v/>
      </c>
      <c r="U40" s="4">
        <f>IF(S40="","",S40-TODAY())</f>
        <v/>
      </c>
      <c r="V40" s="4">
        <f>IF(AND(B40="",C40=""),"",IF(J40="","Missing Date",IF(Q40="Complete","Complete",IF(J40&lt;TODAY(),"Expired",IF(AND(M40&lt;&gt;"",M40&lt;TODAY()),"Notice Deadline Passed",IF(U40&lt;=14,"Critical",IF(U40&lt;=60,"Due Soon","OK")))))))</f>
        <v/>
      </c>
    </row>
    <row r="41">
      <c r="M41" s="7">
        <f>IF(AND(K41="Yes",J41&lt;&gt;"",L41&lt;&gt;""),J41-L41,"")</f>
        <v/>
      </c>
      <c r="P41" s="7">
        <f>IF(OR(N41="",J41=""),"",MIN(J41,N41+IF(O41="",21,O41)))</f>
        <v/>
      </c>
      <c r="S41" s="7">
        <f>IF(OR(C41="",Q41="Complete"),"",IF(MIN(IF(N(J41)&lt;TODAY(),1E9,J41),IF(N(M41)&lt;TODAY(),1E9,M41),IF(N(N41)&lt;TODAY(),1E9,N41),IF(N(P41)&lt;TODAY(),1E9,P41))=1E9,"",MIN(IF(N(J41)&lt;TODAY(),1E9,J41),IF(N(M41)&lt;TODAY(),1E9,M41),IF(N(N41)&lt;TODAY(),1E9,N41),IF(N(P41)&lt;TODAY(),1E9,P41))))</f>
        <v/>
      </c>
      <c r="T41" s="4">
        <f>IF(S41="","",IF(S41=M41,"Non-Extension Notice",IF(S41=N41,"Latest Shipment",IF(S41=P41,"Presentation Deadline","Expiry"))))</f>
        <v/>
      </c>
      <c r="U41" s="4">
        <f>IF(S41="","",S41-TODAY())</f>
        <v/>
      </c>
      <c r="V41" s="4">
        <f>IF(AND(B41="",C41=""),"",IF(J41="","Missing Date",IF(Q41="Complete","Complete",IF(J41&lt;TODAY(),"Expired",IF(AND(M41&lt;&gt;"",M41&lt;TODAY()),"Notice Deadline Passed",IF(U41&lt;=14,"Critical",IF(U41&lt;=60,"Due Soon","OK")))))))</f>
        <v/>
      </c>
    </row>
    <row r="42">
      <c r="M42" s="7">
        <f>IF(AND(K42="Yes",J42&lt;&gt;"",L42&lt;&gt;""),J42-L42,"")</f>
        <v/>
      </c>
      <c r="P42" s="7">
        <f>IF(OR(N42="",J42=""),"",MIN(J42,N42+IF(O42="",21,O42)))</f>
        <v/>
      </c>
      <c r="S42" s="7">
        <f>IF(OR(C42="",Q42="Complete"),"",IF(MIN(IF(N(J42)&lt;TODAY(),1E9,J42),IF(N(M42)&lt;TODAY(),1E9,M42),IF(N(N42)&lt;TODAY(),1E9,N42),IF(N(P42)&lt;TODAY(),1E9,P42))=1E9,"",MIN(IF(N(J42)&lt;TODAY(),1E9,J42),IF(N(M42)&lt;TODAY(),1E9,M42),IF(N(N42)&lt;TODAY(),1E9,N42),IF(N(P42)&lt;TODAY(),1E9,P42))))</f>
        <v/>
      </c>
      <c r="T42" s="4">
        <f>IF(S42="","",IF(S42=M42,"Non-Extension Notice",IF(S42=N42,"Latest Shipment",IF(S42=P42,"Presentation Deadline","Expiry"))))</f>
        <v/>
      </c>
      <c r="U42" s="4">
        <f>IF(S42="","",S42-TODAY())</f>
        <v/>
      </c>
      <c r="V42" s="4">
        <f>IF(AND(B42="",C42=""),"",IF(J42="","Missing Date",IF(Q42="Complete","Complete",IF(J42&lt;TODAY(),"Expired",IF(AND(M42&lt;&gt;"",M42&lt;TODAY()),"Notice Deadline Passed",IF(U42&lt;=14,"Critical",IF(U42&lt;=60,"Due Soon","OK")))))))</f>
        <v/>
      </c>
    </row>
    <row r="43">
      <c r="M43" s="7">
        <f>IF(AND(K43="Yes",J43&lt;&gt;"",L43&lt;&gt;""),J43-L43,"")</f>
        <v/>
      </c>
      <c r="P43" s="7">
        <f>IF(OR(N43="",J43=""),"",MIN(J43,N43+IF(O43="",21,O43)))</f>
        <v/>
      </c>
      <c r="S43" s="7">
        <f>IF(OR(C43="",Q43="Complete"),"",IF(MIN(IF(N(J43)&lt;TODAY(),1E9,J43),IF(N(M43)&lt;TODAY(),1E9,M43),IF(N(N43)&lt;TODAY(),1E9,N43),IF(N(P43)&lt;TODAY(),1E9,P43))=1E9,"",MIN(IF(N(J43)&lt;TODAY(),1E9,J43),IF(N(M43)&lt;TODAY(),1E9,M43),IF(N(N43)&lt;TODAY(),1E9,N43),IF(N(P43)&lt;TODAY(),1E9,P43))))</f>
        <v/>
      </c>
      <c r="T43" s="4">
        <f>IF(S43="","",IF(S43=M43,"Non-Extension Notice",IF(S43=N43,"Latest Shipment",IF(S43=P43,"Presentation Deadline","Expiry"))))</f>
        <v/>
      </c>
      <c r="U43" s="4">
        <f>IF(S43="","",S43-TODAY())</f>
        <v/>
      </c>
      <c r="V43" s="4">
        <f>IF(AND(B43="",C43=""),"",IF(J43="","Missing Date",IF(Q43="Complete","Complete",IF(J43&lt;TODAY(),"Expired",IF(AND(M43&lt;&gt;"",M43&lt;TODAY()),"Notice Deadline Passed",IF(U43&lt;=14,"Critical",IF(U43&lt;=60,"Due Soon","OK")))))))</f>
        <v/>
      </c>
    </row>
    <row r="44">
      <c r="M44" s="7">
        <f>IF(AND(K44="Yes",J44&lt;&gt;"",L44&lt;&gt;""),J44-L44,"")</f>
        <v/>
      </c>
      <c r="P44" s="7">
        <f>IF(OR(N44="",J44=""),"",MIN(J44,N44+IF(O44="",21,O44)))</f>
        <v/>
      </c>
      <c r="S44" s="7">
        <f>IF(OR(C44="",Q44="Complete"),"",IF(MIN(IF(N(J44)&lt;TODAY(),1E9,J44),IF(N(M44)&lt;TODAY(),1E9,M44),IF(N(N44)&lt;TODAY(),1E9,N44),IF(N(P44)&lt;TODAY(),1E9,P44))=1E9,"",MIN(IF(N(J44)&lt;TODAY(),1E9,J44),IF(N(M44)&lt;TODAY(),1E9,M44),IF(N(N44)&lt;TODAY(),1E9,N44),IF(N(P44)&lt;TODAY(),1E9,P44))))</f>
        <v/>
      </c>
      <c r="T44" s="4">
        <f>IF(S44="","",IF(S44=M44,"Non-Extension Notice",IF(S44=N44,"Latest Shipment",IF(S44=P44,"Presentation Deadline","Expiry"))))</f>
        <v/>
      </c>
      <c r="U44" s="4">
        <f>IF(S44="","",S44-TODAY())</f>
        <v/>
      </c>
      <c r="V44" s="4">
        <f>IF(AND(B44="",C44=""),"",IF(J44="","Missing Date",IF(Q44="Complete","Complete",IF(J44&lt;TODAY(),"Expired",IF(AND(M44&lt;&gt;"",M44&lt;TODAY()),"Notice Deadline Passed",IF(U44&lt;=14,"Critical",IF(U44&lt;=60,"Due Soon","OK")))))))</f>
        <v/>
      </c>
    </row>
    <row r="45">
      <c r="M45" s="7">
        <f>IF(AND(K45="Yes",J45&lt;&gt;"",L45&lt;&gt;""),J45-L45,"")</f>
        <v/>
      </c>
      <c r="P45" s="7">
        <f>IF(OR(N45="",J45=""),"",MIN(J45,N45+IF(O45="",21,O45)))</f>
        <v/>
      </c>
      <c r="S45" s="7">
        <f>IF(OR(C45="",Q45="Complete"),"",IF(MIN(IF(N(J45)&lt;TODAY(),1E9,J45),IF(N(M45)&lt;TODAY(),1E9,M45),IF(N(N45)&lt;TODAY(),1E9,N45),IF(N(P45)&lt;TODAY(),1E9,P45))=1E9,"",MIN(IF(N(J45)&lt;TODAY(),1E9,J45),IF(N(M45)&lt;TODAY(),1E9,M45),IF(N(N45)&lt;TODAY(),1E9,N45),IF(N(P45)&lt;TODAY(),1E9,P45))))</f>
        <v/>
      </c>
      <c r="T45" s="4">
        <f>IF(S45="","",IF(S45=M45,"Non-Extension Notice",IF(S45=N45,"Latest Shipment",IF(S45=P45,"Presentation Deadline","Expiry"))))</f>
        <v/>
      </c>
      <c r="U45" s="4">
        <f>IF(S45="","",S45-TODAY())</f>
        <v/>
      </c>
      <c r="V45" s="4">
        <f>IF(AND(B45="",C45=""),"",IF(J45="","Missing Date",IF(Q45="Complete","Complete",IF(J45&lt;TODAY(),"Expired",IF(AND(M45&lt;&gt;"",M45&lt;TODAY()),"Notice Deadline Passed",IF(U45&lt;=14,"Critical",IF(U45&lt;=60,"Due Soon","OK")))))))</f>
        <v/>
      </c>
    </row>
    <row r="46">
      <c r="M46" s="7">
        <f>IF(AND(K46="Yes",J46&lt;&gt;"",L46&lt;&gt;""),J46-L46,"")</f>
        <v/>
      </c>
      <c r="P46" s="7">
        <f>IF(OR(N46="",J46=""),"",MIN(J46,N46+IF(O46="",21,O46)))</f>
        <v/>
      </c>
      <c r="S46" s="7">
        <f>IF(OR(C46="",Q46="Complete"),"",IF(MIN(IF(N(J46)&lt;TODAY(),1E9,J46),IF(N(M46)&lt;TODAY(),1E9,M46),IF(N(N46)&lt;TODAY(),1E9,N46),IF(N(P46)&lt;TODAY(),1E9,P46))=1E9,"",MIN(IF(N(J46)&lt;TODAY(),1E9,J46),IF(N(M46)&lt;TODAY(),1E9,M46),IF(N(N46)&lt;TODAY(),1E9,N46),IF(N(P46)&lt;TODAY(),1E9,P46))))</f>
        <v/>
      </c>
      <c r="T46" s="4">
        <f>IF(S46="","",IF(S46=M46,"Non-Extension Notice",IF(S46=N46,"Latest Shipment",IF(S46=P46,"Presentation Deadline","Expiry"))))</f>
        <v/>
      </c>
      <c r="U46" s="4">
        <f>IF(S46="","",S46-TODAY())</f>
        <v/>
      </c>
      <c r="V46" s="4">
        <f>IF(AND(B46="",C46=""),"",IF(J46="","Missing Date",IF(Q46="Complete","Complete",IF(J46&lt;TODAY(),"Expired",IF(AND(M46&lt;&gt;"",M46&lt;TODAY()),"Notice Deadline Passed",IF(U46&lt;=14,"Critical",IF(U46&lt;=60,"Due Soon","OK")))))))</f>
        <v/>
      </c>
    </row>
    <row r="47">
      <c r="M47" s="7">
        <f>IF(AND(K47="Yes",J47&lt;&gt;"",L47&lt;&gt;""),J47-L47,"")</f>
        <v/>
      </c>
      <c r="P47" s="7">
        <f>IF(OR(N47="",J47=""),"",MIN(J47,N47+IF(O47="",21,O47)))</f>
        <v/>
      </c>
      <c r="S47" s="7">
        <f>IF(OR(C47="",Q47="Complete"),"",IF(MIN(IF(N(J47)&lt;TODAY(),1E9,J47),IF(N(M47)&lt;TODAY(),1E9,M47),IF(N(N47)&lt;TODAY(),1E9,N47),IF(N(P47)&lt;TODAY(),1E9,P47))=1E9,"",MIN(IF(N(J47)&lt;TODAY(),1E9,J47),IF(N(M47)&lt;TODAY(),1E9,M47),IF(N(N47)&lt;TODAY(),1E9,N47),IF(N(P47)&lt;TODAY(),1E9,P47))))</f>
        <v/>
      </c>
      <c r="T47" s="4">
        <f>IF(S47="","",IF(S47=M47,"Non-Extension Notice",IF(S47=N47,"Latest Shipment",IF(S47=P47,"Presentation Deadline","Expiry"))))</f>
        <v/>
      </c>
      <c r="U47" s="4">
        <f>IF(S47="","",S47-TODAY())</f>
        <v/>
      </c>
      <c r="V47" s="4">
        <f>IF(AND(B47="",C47=""),"",IF(J47="","Missing Date",IF(Q47="Complete","Complete",IF(J47&lt;TODAY(),"Expired",IF(AND(M47&lt;&gt;"",M47&lt;TODAY()),"Notice Deadline Passed",IF(U47&lt;=14,"Critical",IF(U47&lt;=60,"Due Soon","OK")))))))</f>
        <v/>
      </c>
    </row>
    <row r="48">
      <c r="M48" s="7">
        <f>IF(AND(K48="Yes",J48&lt;&gt;"",L48&lt;&gt;""),J48-L48,"")</f>
        <v/>
      </c>
      <c r="P48" s="7">
        <f>IF(OR(N48="",J48=""),"",MIN(J48,N48+IF(O48="",21,O48)))</f>
        <v/>
      </c>
      <c r="S48" s="7">
        <f>IF(OR(C48="",Q48="Complete"),"",IF(MIN(IF(N(J48)&lt;TODAY(),1E9,J48),IF(N(M48)&lt;TODAY(),1E9,M48),IF(N(N48)&lt;TODAY(),1E9,N48),IF(N(P48)&lt;TODAY(),1E9,P48))=1E9,"",MIN(IF(N(J48)&lt;TODAY(),1E9,J48),IF(N(M48)&lt;TODAY(),1E9,M48),IF(N(N48)&lt;TODAY(),1E9,N48),IF(N(P48)&lt;TODAY(),1E9,P48))))</f>
        <v/>
      </c>
      <c r="T48" s="4">
        <f>IF(S48="","",IF(S48=M48,"Non-Extension Notice",IF(S48=N48,"Latest Shipment",IF(S48=P48,"Presentation Deadline","Expiry"))))</f>
        <v/>
      </c>
      <c r="U48" s="4">
        <f>IF(S48="","",S48-TODAY())</f>
        <v/>
      </c>
      <c r="V48" s="4">
        <f>IF(AND(B48="",C48=""),"",IF(J48="","Missing Date",IF(Q48="Complete","Complete",IF(J48&lt;TODAY(),"Expired",IF(AND(M48&lt;&gt;"",M48&lt;TODAY()),"Notice Deadline Passed",IF(U48&lt;=14,"Critical",IF(U48&lt;=60,"Due Soon","OK")))))))</f>
        <v/>
      </c>
    </row>
    <row r="49">
      <c r="M49" s="7">
        <f>IF(AND(K49="Yes",J49&lt;&gt;"",L49&lt;&gt;""),J49-L49,"")</f>
        <v/>
      </c>
      <c r="P49" s="7">
        <f>IF(OR(N49="",J49=""),"",MIN(J49,N49+IF(O49="",21,O49)))</f>
        <v/>
      </c>
      <c r="S49" s="7">
        <f>IF(OR(C49="",Q49="Complete"),"",IF(MIN(IF(N(J49)&lt;TODAY(),1E9,J49),IF(N(M49)&lt;TODAY(),1E9,M49),IF(N(N49)&lt;TODAY(),1E9,N49),IF(N(P49)&lt;TODAY(),1E9,P49))=1E9,"",MIN(IF(N(J49)&lt;TODAY(),1E9,J49),IF(N(M49)&lt;TODAY(),1E9,M49),IF(N(N49)&lt;TODAY(),1E9,N49),IF(N(P49)&lt;TODAY(),1E9,P49))))</f>
        <v/>
      </c>
      <c r="T49" s="4">
        <f>IF(S49="","",IF(S49=M49,"Non-Extension Notice",IF(S49=N49,"Latest Shipment",IF(S49=P49,"Presentation Deadline","Expiry"))))</f>
        <v/>
      </c>
      <c r="U49" s="4">
        <f>IF(S49="","",S49-TODAY())</f>
        <v/>
      </c>
      <c r="V49" s="4">
        <f>IF(AND(B49="",C49=""),"",IF(J49="","Missing Date",IF(Q49="Complete","Complete",IF(J49&lt;TODAY(),"Expired",IF(AND(M49&lt;&gt;"",M49&lt;TODAY()),"Notice Deadline Passed",IF(U49&lt;=14,"Critical",IF(U49&lt;=60,"Due Soon","OK")))))))</f>
        <v/>
      </c>
    </row>
    <row r="50">
      <c r="M50" s="7">
        <f>IF(AND(K50="Yes",J50&lt;&gt;"",L50&lt;&gt;""),J50-L50,"")</f>
        <v/>
      </c>
      <c r="P50" s="7">
        <f>IF(OR(N50="",J50=""),"",MIN(J50,N50+IF(O50="",21,O50)))</f>
        <v/>
      </c>
      <c r="S50" s="7">
        <f>IF(OR(C50="",Q50="Complete"),"",IF(MIN(IF(N(J50)&lt;TODAY(),1E9,J50),IF(N(M50)&lt;TODAY(),1E9,M50),IF(N(N50)&lt;TODAY(),1E9,N50),IF(N(P50)&lt;TODAY(),1E9,P50))=1E9,"",MIN(IF(N(J50)&lt;TODAY(),1E9,J50),IF(N(M50)&lt;TODAY(),1E9,M50),IF(N(N50)&lt;TODAY(),1E9,N50),IF(N(P50)&lt;TODAY(),1E9,P50))))</f>
        <v/>
      </c>
      <c r="T50" s="4">
        <f>IF(S50="","",IF(S50=M50,"Non-Extension Notice",IF(S50=N50,"Latest Shipment",IF(S50=P50,"Presentation Deadline","Expiry"))))</f>
        <v/>
      </c>
      <c r="U50" s="4">
        <f>IF(S50="","",S50-TODAY())</f>
        <v/>
      </c>
      <c r="V50" s="4">
        <f>IF(AND(B50="",C50=""),"",IF(J50="","Missing Date",IF(Q50="Complete","Complete",IF(J50&lt;TODAY(),"Expired",IF(AND(M50&lt;&gt;"",M50&lt;TODAY()),"Notice Deadline Passed",IF(U50&lt;=14,"Critical",IF(U50&lt;=60,"Due Soon","OK")))))))</f>
        <v/>
      </c>
    </row>
    <row r="51">
      <c r="M51" s="7">
        <f>IF(AND(K51="Yes",J51&lt;&gt;"",L51&lt;&gt;""),J51-L51,"")</f>
        <v/>
      </c>
      <c r="P51" s="7">
        <f>IF(OR(N51="",J51=""),"",MIN(J51,N51+IF(O51="",21,O51)))</f>
        <v/>
      </c>
      <c r="S51" s="7">
        <f>IF(OR(C51="",Q51="Complete"),"",IF(MIN(IF(N(J51)&lt;TODAY(),1E9,J51),IF(N(M51)&lt;TODAY(),1E9,M51),IF(N(N51)&lt;TODAY(),1E9,N51),IF(N(P51)&lt;TODAY(),1E9,P51))=1E9,"",MIN(IF(N(J51)&lt;TODAY(),1E9,J51),IF(N(M51)&lt;TODAY(),1E9,M51),IF(N(N51)&lt;TODAY(),1E9,N51),IF(N(P51)&lt;TODAY(),1E9,P51))))</f>
        <v/>
      </c>
      <c r="T51" s="4">
        <f>IF(S51="","",IF(S51=M51,"Non-Extension Notice",IF(S51=N51,"Latest Shipment",IF(S51=P51,"Presentation Deadline","Expiry"))))</f>
        <v/>
      </c>
      <c r="U51" s="4">
        <f>IF(S51="","",S51-TODAY())</f>
        <v/>
      </c>
      <c r="V51" s="4">
        <f>IF(AND(B51="",C51=""),"",IF(J51="","Missing Date",IF(Q51="Complete","Complete",IF(J51&lt;TODAY(),"Expired",IF(AND(M51&lt;&gt;"",M51&lt;TODAY()),"Notice Deadline Passed",IF(U51&lt;=14,"Critical",IF(U51&lt;=60,"Due Soon","OK")))))))</f>
        <v/>
      </c>
    </row>
    <row r="52">
      <c r="M52" s="7">
        <f>IF(AND(K52="Yes",J52&lt;&gt;"",L52&lt;&gt;""),J52-L52,"")</f>
        <v/>
      </c>
      <c r="P52" s="7">
        <f>IF(OR(N52="",J52=""),"",MIN(J52,N52+IF(O52="",21,O52)))</f>
        <v/>
      </c>
      <c r="S52" s="7">
        <f>IF(OR(C52="",Q52="Complete"),"",IF(MIN(IF(N(J52)&lt;TODAY(),1E9,J52),IF(N(M52)&lt;TODAY(),1E9,M52),IF(N(N52)&lt;TODAY(),1E9,N52),IF(N(P52)&lt;TODAY(),1E9,P52))=1E9,"",MIN(IF(N(J52)&lt;TODAY(),1E9,J52),IF(N(M52)&lt;TODAY(),1E9,M52),IF(N(N52)&lt;TODAY(),1E9,N52),IF(N(P52)&lt;TODAY(),1E9,P52))))</f>
        <v/>
      </c>
      <c r="T52" s="4">
        <f>IF(S52="","",IF(S52=M52,"Non-Extension Notice",IF(S52=N52,"Latest Shipment",IF(S52=P52,"Presentation Deadline","Expiry"))))</f>
        <v/>
      </c>
      <c r="U52" s="4">
        <f>IF(S52="","",S52-TODAY())</f>
        <v/>
      </c>
      <c r="V52" s="4">
        <f>IF(AND(B52="",C52=""),"",IF(J52="","Missing Date",IF(Q52="Complete","Complete",IF(J52&lt;TODAY(),"Expired",IF(AND(M52&lt;&gt;"",M52&lt;TODAY()),"Notice Deadline Passed",IF(U52&lt;=14,"Critical",IF(U52&lt;=60,"Due Soon","OK")))))))</f>
        <v/>
      </c>
    </row>
    <row r="53">
      <c r="M53" s="7">
        <f>IF(AND(K53="Yes",J53&lt;&gt;"",L53&lt;&gt;""),J53-L53,"")</f>
        <v/>
      </c>
      <c r="P53" s="7">
        <f>IF(OR(N53="",J53=""),"",MIN(J53,N53+IF(O53="",21,O53)))</f>
        <v/>
      </c>
      <c r="S53" s="7">
        <f>IF(OR(C53="",Q53="Complete"),"",IF(MIN(IF(N(J53)&lt;TODAY(),1E9,J53),IF(N(M53)&lt;TODAY(),1E9,M53),IF(N(N53)&lt;TODAY(),1E9,N53),IF(N(P53)&lt;TODAY(),1E9,P53))=1E9,"",MIN(IF(N(J53)&lt;TODAY(),1E9,J53),IF(N(M53)&lt;TODAY(),1E9,M53),IF(N(N53)&lt;TODAY(),1E9,N53),IF(N(P53)&lt;TODAY(),1E9,P53))))</f>
        <v/>
      </c>
      <c r="T53" s="4">
        <f>IF(S53="","",IF(S53=M53,"Non-Extension Notice",IF(S53=N53,"Latest Shipment",IF(S53=P53,"Presentation Deadline","Expiry"))))</f>
        <v/>
      </c>
      <c r="U53" s="4">
        <f>IF(S53="","",S53-TODAY())</f>
        <v/>
      </c>
      <c r="V53" s="4">
        <f>IF(AND(B53="",C53=""),"",IF(J53="","Missing Date",IF(Q53="Complete","Complete",IF(J53&lt;TODAY(),"Expired",IF(AND(M53&lt;&gt;"",M53&lt;TODAY()),"Notice Deadline Passed",IF(U53&lt;=14,"Critical",IF(U53&lt;=60,"Due Soon","OK")))))))</f>
        <v/>
      </c>
    </row>
    <row r="54">
      <c r="M54" s="7">
        <f>IF(AND(K54="Yes",J54&lt;&gt;"",L54&lt;&gt;""),J54-L54,"")</f>
        <v/>
      </c>
      <c r="P54" s="7">
        <f>IF(OR(N54="",J54=""),"",MIN(J54,N54+IF(O54="",21,O54)))</f>
        <v/>
      </c>
      <c r="S54" s="7">
        <f>IF(OR(C54="",Q54="Complete"),"",IF(MIN(IF(N(J54)&lt;TODAY(),1E9,J54),IF(N(M54)&lt;TODAY(),1E9,M54),IF(N(N54)&lt;TODAY(),1E9,N54),IF(N(P54)&lt;TODAY(),1E9,P54))=1E9,"",MIN(IF(N(J54)&lt;TODAY(),1E9,J54),IF(N(M54)&lt;TODAY(),1E9,M54),IF(N(N54)&lt;TODAY(),1E9,N54),IF(N(P54)&lt;TODAY(),1E9,P54))))</f>
        <v/>
      </c>
      <c r="T54" s="4">
        <f>IF(S54="","",IF(S54=M54,"Non-Extension Notice",IF(S54=N54,"Latest Shipment",IF(S54=P54,"Presentation Deadline","Expiry"))))</f>
        <v/>
      </c>
      <c r="U54" s="4">
        <f>IF(S54="","",S54-TODAY())</f>
        <v/>
      </c>
      <c r="V54" s="4">
        <f>IF(AND(B54="",C54=""),"",IF(J54="","Missing Date",IF(Q54="Complete","Complete",IF(J54&lt;TODAY(),"Expired",IF(AND(M54&lt;&gt;"",M54&lt;TODAY()),"Notice Deadline Passed",IF(U54&lt;=14,"Critical",IF(U54&lt;=60,"Due Soon","OK")))))))</f>
        <v/>
      </c>
    </row>
    <row r="55">
      <c r="M55" s="7">
        <f>IF(AND(K55="Yes",J55&lt;&gt;"",L55&lt;&gt;""),J55-L55,"")</f>
        <v/>
      </c>
      <c r="P55" s="7">
        <f>IF(OR(N55="",J55=""),"",MIN(J55,N55+IF(O55="",21,O55)))</f>
        <v/>
      </c>
      <c r="S55" s="7">
        <f>IF(OR(C55="",Q55="Complete"),"",IF(MIN(IF(N(J55)&lt;TODAY(),1E9,J55),IF(N(M55)&lt;TODAY(),1E9,M55),IF(N(N55)&lt;TODAY(),1E9,N55),IF(N(P55)&lt;TODAY(),1E9,P55))=1E9,"",MIN(IF(N(J55)&lt;TODAY(),1E9,J55),IF(N(M55)&lt;TODAY(),1E9,M55),IF(N(N55)&lt;TODAY(),1E9,N55),IF(N(P55)&lt;TODAY(),1E9,P55))))</f>
        <v/>
      </c>
      <c r="T55" s="4">
        <f>IF(S55="","",IF(S55=M55,"Non-Extension Notice",IF(S55=N55,"Latest Shipment",IF(S55=P55,"Presentation Deadline","Expiry"))))</f>
        <v/>
      </c>
      <c r="U55" s="4">
        <f>IF(S55="","",S55-TODAY())</f>
        <v/>
      </c>
      <c r="V55" s="4">
        <f>IF(AND(B55="",C55=""),"",IF(J55="","Missing Date",IF(Q55="Complete","Complete",IF(J55&lt;TODAY(),"Expired",IF(AND(M55&lt;&gt;"",M55&lt;TODAY()),"Notice Deadline Passed",IF(U55&lt;=14,"Critical",IF(U55&lt;=60,"Due Soon","OK")))))))</f>
        <v/>
      </c>
    </row>
    <row r="56">
      <c r="M56" s="7">
        <f>IF(AND(K56="Yes",J56&lt;&gt;"",L56&lt;&gt;""),J56-L56,"")</f>
        <v/>
      </c>
      <c r="P56" s="7">
        <f>IF(OR(N56="",J56=""),"",MIN(J56,N56+IF(O56="",21,O56)))</f>
        <v/>
      </c>
      <c r="S56" s="7">
        <f>IF(OR(C56="",Q56="Complete"),"",IF(MIN(IF(N(J56)&lt;TODAY(),1E9,J56),IF(N(M56)&lt;TODAY(),1E9,M56),IF(N(N56)&lt;TODAY(),1E9,N56),IF(N(P56)&lt;TODAY(),1E9,P56))=1E9,"",MIN(IF(N(J56)&lt;TODAY(),1E9,J56),IF(N(M56)&lt;TODAY(),1E9,M56),IF(N(N56)&lt;TODAY(),1E9,N56),IF(N(P56)&lt;TODAY(),1E9,P56))))</f>
        <v/>
      </c>
      <c r="T56" s="4">
        <f>IF(S56="","",IF(S56=M56,"Non-Extension Notice",IF(S56=N56,"Latest Shipment",IF(S56=P56,"Presentation Deadline","Expiry"))))</f>
        <v/>
      </c>
      <c r="U56" s="4">
        <f>IF(S56="","",S56-TODAY())</f>
        <v/>
      </c>
      <c r="V56" s="4">
        <f>IF(AND(B56="",C56=""),"",IF(J56="","Missing Date",IF(Q56="Complete","Complete",IF(J56&lt;TODAY(),"Expired",IF(AND(M56&lt;&gt;"",M56&lt;TODAY()),"Notice Deadline Passed",IF(U56&lt;=14,"Critical",IF(U56&lt;=60,"Due Soon","OK")))))))</f>
        <v/>
      </c>
    </row>
    <row r="57">
      <c r="M57" s="7">
        <f>IF(AND(K57="Yes",J57&lt;&gt;"",L57&lt;&gt;""),J57-L57,"")</f>
        <v/>
      </c>
      <c r="P57" s="7">
        <f>IF(OR(N57="",J57=""),"",MIN(J57,N57+IF(O57="",21,O57)))</f>
        <v/>
      </c>
      <c r="S57" s="7">
        <f>IF(OR(C57="",Q57="Complete"),"",IF(MIN(IF(N(J57)&lt;TODAY(),1E9,J57),IF(N(M57)&lt;TODAY(),1E9,M57),IF(N(N57)&lt;TODAY(),1E9,N57),IF(N(P57)&lt;TODAY(),1E9,P57))=1E9,"",MIN(IF(N(J57)&lt;TODAY(),1E9,J57),IF(N(M57)&lt;TODAY(),1E9,M57),IF(N(N57)&lt;TODAY(),1E9,N57),IF(N(P57)&lt;TODAY(),1E9,P57))))</f>
        <v/>
      </c>
      <c r="T57" s="4">
        <f>IF(S57="","",IF(S57=M57,"Non-Extension Notice",IF(S57=N57,"Latest Shipment",IF(S57=P57,"Presentation Deadline","Expiry"))))</f>
        <v/>
      </c>
      <c r="U57" s="4">
        <f>IF(S57="","",S57-TODAY())</f>
        <v/>
      </c>
      <c r="V57" s="4">
        <f>IF(AND(B57="",C57=""),"",IF(J57="","Missing Date",IF(Q57="Complete","Complete",IF(J57&lt;TODAY(),"Expired",IF(AND(M57&lt;&gt;"",M57&lt;TODAY()),"Notice Deadline Passed",IF(U57&lt;=14,"Critical",IF(U57&lt;=60,"Due Soon","OK")))))))</f>
        <v/>
      </c>
    </row>
    <row r="58">
      <c r="M58" s="7">
        <f>IF(AND(K58="Yes",J58&lt;&gt;"",L58&lt;&gt;""),J58-L58,"")</f>
        <v/>
      </c>
      <c r="P58" s="7">
        <f>IF(OR(N58="",J58=""),"",MIN(J58,N58+IF(O58="",21,O58)))</f>
        <v/>
      </c>
      <c r="S58" s="7">
        <f>IF(OR(C58="",Q58="Complete"),"",IF(MIN(IF(N(J58)&lt;TODAY(),1E9,J58),IF(N(M58)&lt;TODAY(),1E9,M58),IF(N(N58)&lt;TODAY(),1E9,N58),IF(N(P58)&lt;TODAY(),1E9,P58))=1E9,"",MIN(IF(N(J58)&lt;TODAY(),1E9,J58),IF(N(M58)&lt;TODAY(),1E9,M58),IF(N(N58)&lt;TODAY(),1E9,N58),IF(N(P58)&lt;TODAY(),1E9,P58))))</f>
        <v/>
      </c>
      <c r="T58" s="4">
        <f>IF(S58="","",IF(S58=M58,"Non-Extension Notice",IF(S58=N58,"Latest Shipment",IF(S58=P58,"Presentation Deadline","Expiry"))))</f>
        <v/>
      </c>
      <c r="U58" s="4">
        <f>IF(S58="","",S58-TODAY())</f>
        <v/>
      </c>
      <c r="V58" s="4">
        <f>IF(AND(B58="",C58=""),"",IF(J58="","Missing Date",IF(Q58="Complete","Complete",IF(J58&lt;TODAY(),"Expired",IF(AND(M58&lt;&gt;"",M58&lt;TODAY()),"Notice Deadline Passed",IF(U58&lt;=14,"Critical",IF(U58&lt;=60,"Due Soon","OK")))))))</f>
        <v/>
      </c>
    </row>
    <row r="59">
      <c r="M59" s="7">
        <f>IF(AND(K59="Yes",J59&lt;&gt;"",L59&lt;&gt;""),J59-L59,"")</f>
        <v/>
      </c>
      <c r="P59" s="7">
        <f>IF(OR(N59="",J59=""),"",MIN(J59,N59+IF(O59="",21,O59)))</f>
        <v/>
      </c>
      <c r="S59" s="7">
        <f>IF(OR(C59="",Q59="Complete"),"",IF(MIN(IF(N(J59)&lt;TODAY(),1E9,J59),IF(N(M59)&lt;TODAY(),1E9,M59),IF(N(N59)&lt;TODAY(),1E9,N59),IF(N(P59)&lt;TODAY(),1E9,P59))=1E9,"",MIN(IF(N(J59)&lt;TODAY(),1E9,J59),IF(N(M59)&lt;TODAY(),1E9,M59),IF(N(N59)&lt;TODAY(),1E9,N59),IF(N(P59)&lt;TODAY(),1E9,P59))))</f>
        <v/>
      </c>
      <c r="T59" s="4">
        <f>IF(S59="","",IF(S59=M59,"Non-Extension Notice",IF(S59=N59,"Latest Shipment",IF(S59=P59,"Presentation Deadline","Expiry"))))</f>
        <v/>
      </c>
      <c r="U59" s="4">
        <f>IF(S59="","",S59-TODAY())</f>
        <v/>
      </c>
      <c r="V59" s="4">
        <f>IF(AND(B59="",C59=""),"",IF(J59="","Missing Date",IF(Q59="Complete","Complete",IF(J59&lt;TODAY(),"Expired",IF(AND(M59&lt;&gt;"",M59&lt;TODAY()),"Notice Deadline Passed",IF(U59&lt;=14,"Critical",IF(U59&lt;=60,"Due Soon","OK")))))))</f>
        <v/>
      </c>
    </row>
    <row r="60">
      <c r="M60" s="7">
        <f>IF(AND(K60="Yes",J60&lt;&gt;"",L60&lt;&gt;""),J60-L60,"")</f>
        <v/>
      </c>
      <c r="P60" s="7">
        <f>IF(OR(N60="",J60=""),"",MIN(J60,N60+IF(O60="",21,O60)))</f>
        <v/>
      </c>
      <c r="S60" s="7">
        <f>IF(OR(C60="",Q60="Complete"),"",IF(MIN(IF(N(J60)&lt;TODAY(),1E9,J60),IF(N(M60)&lt;TODAY(),1E9,M60),IF(N(N60)&lt;TODAY(),1E9,N60),IF(N(P60)&lt;TODAY(),1E9,P60))=1E9,"",MIN(IF(N(J60)&lt;TODAY(),1E9,J60),IF(N(M60)&lt;TODAY(),1E9,M60),IF(N(N60)&lt;TODAY(),1E9,N60),IF(N(P60)&lt;TODAY(),1E9,P60))))</f>
        <v/>
      </c>
      <c r="T60" s="4">
        <f>IF(S60="","",IF(S60=M60,"Non-Extension Notice",IF(S60=N60,"Latest Shipment",IF(S60=P60,"Presentation Deadline","Expiry"))))</f>
        <v/>
      </c>
      <c r="U60" s="4">
        <f>IF(S60="","",S60-TODAY())</f>
        <v/>
      </c>
      <c r="V60" s="4">
        <f>IF(AND(B60="",C60=""),"",IF(J60="","Missing Date",IF(Q60="Complete","Complete",IF(J60&lt;TODAY(),"Expired",IF(AND(M60&lt;&gt;"",M60&lt;TODAY()),"Notice Deadline Passed",IF(U60&lt;=14,"Critical",IF(U60&lt;=60,"Due Soon","OK")))))))</f>
        <v/>
      </c>
    </row>
    <row r="61">
      <c r="M61" s="7">
        <f>IF(AND(K61="Yes",J61&lt;&gt;"",L61&lt;&gt;""),J61-L61,"")</f>
        <v/>
      </c>
      <c r="P61" s="7">
        <f>IF(OR(N61="",J61=""),"",MIN(J61,N61+IF(O61="",21,O61)))</f>
        <v/>
      </c>
      <c r="S61" s="7">
        <f>IF(OR(C61="",Q61="Complete"),"",IF(MIN(IF(N(J61)&lt;TODAY(),1E9,J61),IF(N(M61)&lt;TODAY(),1E9,M61),IF(N(N61)&lt;TODAY(),1E9,N61),IF(N(P61)&lt;TODAY(),1E9,P61))=1E9,"",MIN(IF(N(J61)&lt;TODAY(),1E9,J61),IF(N(M61)&lt;TODAY(),1E9,M61),IF(N(N61)&lt;TODAY(),1E9,N61),IF(N(P61)&lt;TODAY(),1E9,P61))))</f>
        <v/>
      </c>
      <c r="T61" s="4">
        <f>IF(S61="","",IF(S61=M61,"Non-Extension Notice",IF(S61=N61,"Latest Shipment",IF(S61=P61,"Presentation Deadline","Expiry"))))</f>
        <v/>
      </c>
      <c r="U61" s="4">
        <f>IF(S61="","",S61-TODAY())</f>
        <v/>
      </c>
      <c r="V61" s="4">
        <f>IF(AND(B61="",C61=""),"",IF(J61="","Missing Date",IF(Q61="Complete","Complete",IF(J61&lt;TODAY(),"Expired",IF(AND(M61&lt;&gt;"",M61&lt;TODAY()),"Notice Deadline Passed",IF(U61&lt;=14,"Critical",IF(U61&lt;=60,"Due Soon","OK")))))))</f>
        <v/>
      </c>
    </row>
    <row r="62">
      <c r="M62" s="7">
        <f>IF(AND(K62="Yes",J62&lt;&gt;"",L62&lt;&gt;""),J62-L62,"")</f>
        <v/>
      </c>
      <c r="P62" s="7">
        <f>IF(OR(N62="",J62=""),"",MIN(J62,N62+IF(O62="",21,O62)))</f>
        <v/>
      </c>
      <c r="S62" s="7">
        <f>IF(OR(C62="",Q62="Complete"),"",IF(MIN(IF(N(J62)&lt;TODAY(),1E9,J62),IF(N(M62)&lt;TODAY(),1E9,M62),IF(N(N62)&lt;TODAY(),1E9,N62),IF(N(P62)&lt;TODAY(),1E9,P62))=1E9,"",MIN(IF(N(J62)&lt;TODAY(),1E9,J62),IF(N(M62)&lt;TODAY(),1E9,M62),IF(N(N62)&lt;TODAY(),1E9,N62),IF(N(P62)&lt;TODAY(),1E9,P62))))</f>
        <v/>
      </c>
      <c r="T62" s="4">
        <f>IF(S62="","",IF(S62=M62,"Non-Extension Notice",IF(S62=N62,"Latest Shipment",IF(S62=P62,"Presentation Deadline","Expiry"))))</f>
        <v/>
      </c>
      <c r="U62" s="4">
        <f>IF(S62="","",S62-TODAY())</f>
        <v/>
      </c>
      <c r="V62" s="4">
        <f>IF(AND(B62="",C62=""),"",IF(J62="","Missing Date",IF(Q62="Complete","Complete",IF(J62&lt;TODAY(),"Expired",IF(AND(M62&lt;&gt;"",M62&lt;TODAY()),"Notice Deadline Passed",IF(U62&lt;=14,"Critical",IF(U62&lt;=60,"Due Soon","OK")))))))</f>
        <v/>
      </c>
    </row>
    <row r="63">
      <c r="M63" s="7">
        <f>IF(AND(K63="Yes",J63&lt;&gt;"",L63&lt;&gt;""),J63-L63,"")</f>
        <v/>
      </c>
      <c r="P63" s="7">
        <f>IF(OR(N63="",J63=""),"",MIN(J63,N63+IF(O63="",21,O63)))</f>
        <v/>
      </c>
      <c r="S63" s="7">
        <f>IF(OR(C63="",Q63="Complete"),"",IF(MIN(IF(N(J63)&lt;TODAY(),1E9,J63),IF(N(M63)&lt;TODAY(),1E9,M63),IF(N(N63)&lt;TODAY(),1E9,N63),IF(N(P63)&lt;TODAY(),1E9,P63))=1E9,"",MIN(IF(N(J63)&lt;TODAY(),1E9,J63),IF(N(M63)&lt;TODAY(),1E9,M63),IF(N(N63)&lt;TODAY(),1E9,N63),IF(N(P63)&lt;TODAY(),1E9,P63))))</f>
        <v/>
      </c>
      <c r="T63" s="4">
        <f>IF(S63="","",IF(S63=M63,"Non-Extension Notice",IF(S63=N63,"Latest Shipment",IF(S63=P63,"Presentation Deadline","Expiry"))))</f>
        <v/>
      </c>
      <c r="U63" s="4">
        <f>IF(S63="","",S63-TODAY())</f>
        <v/>
      </c>
      <c r="V63" s="4">
        <f>IF(AND(B63="",C63=""),"",IF(J63="","Missing Date",IF(Q63="Complete","Complete",IF(J63&lt;TODAY(),"Expired",IF(AND(M63&lt;&gt;"",M63&lt;TODAY()),"Notice Deadline Passed",IF(U63&lt;=14,"Critical",IF(U63&lt;=60,"Due Soon","OK")))))))</f>
        <v/>
      </c>
    </row>
    <row r="64">
      <c r="M64" s="7">
        <f>IF(AND(K64="Yes",J64&lt;&gt;"",L64&lt;&gt;""),J64-L64,"")</f>
        <v/>
      </c>
      <c r="P64" s="7">
        <f>IF(OR(N64="",J64=""),"",MIN(J64,N64+IF(O64="",21,O64)))</f>
        <v/>
      </c>
      <c r="S64" s="7">
        <f>IF(OR(C64="",Q64="Complete"),"",IF(MIN(IF(N(J64)&lt;TODAY(),1E9,J64),IF(N(M64)&lt;TODAY(),1E9,M64),IF(N(N64)&lt;TODAY(),1E9,N64),IF(N(P64)&lt;TODAY(),1E9,P64))=1E9,"",MIN(IF(N(J64)&lt;TODAY(),1E9,J64),IF(N(M64)&lt;TODAY(),1E9,M64),IF(N(N64)&lt;TODAY(),1E9,N64),IF(N(P64)&lt;TODAY(),1E9,P64))))</f>
        <v/>
      </c>
      <c r="T64" s="4">
        <f>IF(S64="","",IF(S64=M64,"Non-Extension Notice",IF(S64=N64,"Latest Shipment",IF(S64=P64,"Presentation Deadline","Expiry"))))</f>
        <v/>
      </c>
      <c r="U64" s="4">
        <f>IF(S64="","",S64-TODAY())</f>
        <v/>
      </c>
      <c r="V64" s="4">
        <f>IF(AND(B64="",C64=""),"",IF(J64="","Missing Date",IF(Q64="Complete","Complete",IF(J64&lt;TODAY(),"Expired",IF(AND(M64&lt;&gt;"",M64&lt;TODAY()),"Notice Deadline Passed",IF(U64&lt;=14,"Critical",IF(U64&lt;=60,"Due Soon","OK")))))))</f>
        <v/>
      </c>
    </row>
    <row r="65">
      <c r="M65" s="7">
        <f>IF(AND(K65="Yes",J65&lt;&gt;"",L65&lt;&gt;""),J65-L65,"")</f>
        <v/>
      </c>
      <c r="P65" s="7">
        <f>IF(OR(N65="",J65=""),"",MIN(J65,N65+IF(O65="",21,O65)))</f>
        <v/>
      </c>
      <c r="S65" s="7">
        <f>IF(OR(C65="",Q65="Complete"),"",IF(MIN(IF(N(J65)&lt;TODAY(),1E9,J65),IF(N(M65)&lt;TODAY(),1E9,M65),IF(N(N65)&lt;TODAY(),1E9,N65),IF(N(P65)&lt;TODAY(),1E9,P65))=1E9,"",MIN(IF(N(J65)&lt;TODAY(),1E9,J65),IF(N(M65)&lt;TODAY(),1E9,M65),IF(N(N65)&lt;TODAY(),1E9,N65),IF(N(P65)&lt;TODAY(),1E9,P65))))</f>
        <v/>
      </c>
      <c r="T65" s="4">
        <f>IF(S65="","",IF(S65=M65,"Non-Extension Notice",IF(S65=N65,"Latest Shipment",IF(S65=P65,"Presentation Deadline","Expiry"))))</f>
        <v/>
      </c>
      <c r="U65" s="4">
        <f>IF(S65="","",S65-TODAY())</f>
        <v/>
      </c>
      <c r="V65" s="4">
        <f>IF(AND(B65="",C65=""),"",IF(J65="","Missing Date",IF(Q65="Complete","Complete",IF(J65&lt;TODAY(),"Expired",IF(AND(M65&lt;&gt;"",M65&lt;TODAY()),"Notice Deadline Passed",IF(U65&lt;=14,"Critical",IF(U65&lt;=60,"Due Soon","OK")))))))</f>
        <v/>
      </c>
    </row>
    <row r="66">
      <c r="M66" s="7">
        <f>IF(AND(K66="Yes",J66&lt;&gt;"",L66&lt;&gt;""),J66-L66,"")</f>
        <v/>
      </c>
      <c r="P66" s="7">
        <f>IF(OR(N66="",J66=""),"",MIN(J66,N66+IF(O66="",21,O66)))</f>
        <v/>
      </c>
      <c r="S66" s="7">
        <f>IF(OR(C66="",Q66="Complete"),"",IF(MIN(IF(N(J66)&lt;TODAY(),1E9,J66),IF(N(M66)&lt;TODAY(),1E9,M66),IF(N(N66)&lt;TODAY(),1E9,N66),IF(N(P66)&lt;TODAY(),1E9,P66))=1E9,"",MIN(IF(N(J66)&lt;TODAY(),1E9,J66),IF(N(M66)&lt;TODAY(),1E9,M66),IF(N(N66)&lt;TODAY(),1E9,N66),IF(N(P66)&lt;TODAY(),1E9,P66))))</f>
        <v/>
      </c>
      <c r="T66" s="4">
        <f>IF(S66="","",IF(S66=M66,"Non-Extension Notice",IF(S66=N66,"Latest Shipment",IF(S66=P66,"Presentation Deadline","Expiry"))))</f>
        <v/>
      </c>
      <c r="U66" s="4">
        <f>IF(S66="","",S66-TODAY())</f>
        <v/>
      </c>
      <c r="V66" s="4">
        <f>IF(AND(B66="",C66=""),"",IF(J66="","Missing Date",IF(Q66="Complete","Complete",IF(J66&lt;TODAY(),"Expired",IF(AND(M66&lt;&gt;"",M66&lt;TODAY()),"Notice Deadline Passed",IF(U66&lt;=14,"Critical",IF(U66&lt;=60,"Due Soon","OK")))))))</f>
        <v/>
      </c>
    </row>
    <row r="67">
      <c r="M67" s="7">
        <f>IF(AND(K67="Yes",J67&lt;&gt;"",L67&lt;&gt;""),J67-L67,"")</f>
        <v/>
      </c>
      <c r="P67" s="7">
        <f>IF(OR(N67="",J67=""),"",MIN(J67,N67+IF(O67="",21,O67)))</f>
        <v/>
      </c>
      <c r="S67" s="7">
        <f>IF(OR(C67="",Q67="Complete"),"",IF(MIN(IF(N(J67)&lt;TODAY(),1E9,J67),IF(N(M67)&lt;TODAY(),1E9,M67),IF(N(N67)&lt;TODAY(),1E9,N67),IF(N(P67)&lt;TODAY(),1E9,P67))=1E9,"",MIN(IF(N(J67)&lt;TODAY(),1E9,J67),IF(N(M67)&lt;TODAY(),1E9,M67),IF(N(N67)&lt;TODAY(),1E9,N67),IF(N(P67)&lt;TODAY(),1E9,P67))))</f>
        <v/>
      </c>
      <c r="T67" s="4">
        <f>IF(S67="","",IF(S67=M67,"Non-Extension Notice",IF(S67=N67,"Latest Shipment",IF(S67=P67,"Presentation Deadline","Expiry"))))</f>
        <v/>
      </c>
      <c r="U67" s="4">
        <f>IF(S67="","",S67-TODAY())</f>
        <v/>
      </c>
      <c r="V67" s="4">
        <f>IF(AND(B67="",C67=""),"",IF(J67="","Missing Date",IF(Q67="Complete","Complete",IF(J67&lt;TODAY(),"Expired",IF(AND(M67&lt;&gt;"",M67&lt;TODAY()),"Notice Deadline Passed",IF(U67&lt;=14,"Critical",IF(U67&lt;=60,"Due Soon","OK")))))))</f>
        <v/>
      </c>
    </row>
    <row r="68">
      <c r="M68" s="7">
        <f>IF(AND(K68="Yes",J68&lt;&gt;"",L68&lt;&gt;""),J68-L68,"")</f>
        <v/>
      </c>
      <c r="P68" s="7">
        <f>IF(OR(N68="",J68=""),"",MIN(J68,N68+IF(O68="",21,O68)))</f>
        <v/>
      </c>
      <c r="S68" s="7">
        <f>IF(OR(C68="",Q68="Complete"),"",IF(MIN(IF(N(J68)&lt;TODAY(),1E9,J68),IF(N(M68)&lt;TODAY(),1E9,M68),IF(N(N68)&lt;TODAY(),1E9,N68),IF(N(P68)&lt;TODAY(),1E9,P68))=1E9,"",MIN(IF(N(J68)&lt;TODAY(),1E9,J68),IF(N(M68)&lt;TODAY(),1E9,M68),IF(N(N68)&lt;TODAY(),1E9,N68),IF(N(P68)&lt;TODAY(),1E9,P68))))</f>
        <v/>
      </c>
      <c r="T68" s="4">
        <f>IF(S68="","",IF(S68=M68,"Non-Extension Notice",IF(S68=N68,"Latest Shipment",IF(S68=P68,"Presentation Deadline","Expiry"))))</f>
        <v/>
      </c>
      <c r="U68" s="4">
        <f>IF(S68="","",S68-TODAY())</f>
        <v/>
      </c>
      <c r="V68" s="4">
        <f>IF(AND(B68="",C68=""),"",IF(J68="","Missing Date",IF(Q68="Complete","Complete",IF(J68&lt;TODAY(),"Expired",IF(AND(M68&lt;&gt;"",M68&lt;TODAY()),"Notice Deadline Passed",IF(U68&lt;=14,"Critical",IF(U68&lt;=60,"Due Soon","OK")))))))</f>
        <v/>
      </c>
    </row>
    <row r="69">
      <c r="M69" s="7">
        <f>IF(AND(K69="Yes",J69&lt;&gt;"",L69&lt;&gt;""),J69-L69,"")</f>
        <v/>
      </c>
      <c r="P69" s="7">
        <f>IF(OR(N69="",J69=""),"",MIN(J69,N69+IF(O69="",21,O69)))</f>
        <v/>
      </c>
      <c r="S69" s="7">
        <f>IF(OR(C69="",Q69="Complete"),"",IF(MIN(IF(N(J69)&lt;TODAY(),1E9,J69),IF(N(M69)&lt;TODAY(),1E9,M69),IF(N(N69)&lt;TODAY(),1E9,N69),IF(N(P69)&lt;TODAY(),1E9,P69))=1E9,"",MIN(IF(N(J69)&lt;TODAY(),1E9,J69),IF(N(M69)&lt;TODAY(),1E9,M69),IF(N(N69)&lt;TODAY(),1E9,N69),IF(N(P69)&lt;TODAY(),1E9,P69))))</f>
        <v/>
      </c>
      <c r="T69" s="4">
        <f>IF(S69="","",IF(S69=M69,"Non-Extension Notice",IF(S69=N69,"Latest Shipment",IF(S69=P69,"Presentation Deadline","Expiry"))))</f>
        <v/>
      </c>
      <c r="U69" s="4">
        <f>IF(S69="","",S69-TODAY())</f>
        <v/>
      </c>
      <c r="V69" s="4">
        <f>IF(AND(B69="",C69=""),"",IF(J69="","Missing Date",IF(Q69="Complete","Complete",IF(J69&lt;TODAY(),"Expired",IF(AND(M69&lt;&gt;"",M69&lt;TODAY()),"Notice Deadline Passed",IF(U69&lt;=14,"Critical",IF(U69&lt;=60,"Due Soon","OK")))))))</f>
        <v/>
      </c>
    </row>
    <row r="70">
      <c r="M70" s="7">
        <f>IF(AND(K70="Yes",J70&lt;&gt;"",L70&lt;&gt;""),J70-L70,"")</f>
        <v/>
      </c>
      <c r="P70" s="7">
        <f>IF(OR(N70="",J70=""),"",MIN(J70,N70+IF(O70="",21,O70)))</f>
        <v/>
      </c>
      <c r="S70" s="7">
        <f>IF(OR(C70="",Q70="Complete"),"",IF(MIN(IF(N(J70)&lt;TODAY(),1E9,J70),IF(N(M70)&lt;TODAY(),1E9,M70),IF(N(N70)&lt;TODAY(),1E9,N70),IF(N(P70)&lt;TODAY(),1E9,P70))=1E9,"",MIN(IF(N(J70)&lt;TODAY(),1E9,J70),IF(N(M70)&lt;TODAY(),1E9,M70),IF(N(N70)&lt;TODAY(),1E9,N70),IF(N(P70)&lt;TODAY(),1E9,P70))))</f>
        <v/>
      </c>
      <c r="T70" s="4">
        <f>IF(S70="","",IF(S70=M70,"Non-Extension Notice",IF(S70=N70,"Latest Shipment",IF(S70=P70,"Presentation Deadline","Expiry"))))</f>
        <v/>
      </c>
      <c r="U70" s="4">
        <f>IF(S70="","",S70-TODAY())</f>
        <v/>
      </c>
      <c r="V70" s="4">
        <f>IF(AND(B70="",C70=""),"",IF(J70="","Missing Date",IF(Q70="Complete","Complete",IF(J70&lt;TODAY(),"Expired",IF(AND(M70&lt;&gt;"",M70&lt;TODAY()),"Notice Deadline Passed",IF(U70&lt;=14,"Critical",IF(U70&lt;=60,"Due Soon","OK")))))))</f>
        <v/>
      </c>
    </row>
    <row r="71">
      <c r="M71" s="7">
        <f>IF(AND(K71="Yes",J71&lt;&gt;"",L71&lt;&gt;""),J71-L71,"")</f>
        <v/>
      </c>
      <c r="P71" s="7">
        <f>IF(OR(N71="",J71=""),"",MIN(J71,N71+IF(O71="",21,O71)))</f>
        <v/>
      </c>
      <c r="S71" s="7">
        <f>IF(OR(C71="",Q71="Complete"),"",IF(MIN(IF(N(J71)&lt;TODAY(),1E9,J71),IF(N(M71)&lt;TODAY(),1E9,M71),IF(N(N71)&lt;TODAY(),1E9,N71),IF(N(P71)&lt;TODAY(),1E9,P71))=1E9,"",MIN(IF(N(J71)&lt;TODAY(),1E9,J71),IF(N(M71)&lt;TODAY(),1E9,M71),IF(N(N71)&lt;TODAY(),1E9,N71),IF(N(P71)&lt;TODAY(),1E9,P71))))</f>
        <v/>
      </c>
      <c r="T71" s="4">
        <f>IF(S71="","",IF(S71=M71,"Non-Extension Notice",IF(S71=N71,"Latest Shipment",IF(S71=P71,"Presentation Deadline","Expiry"))))</f>
        <v/>
      </c>
      <c r="U71" s="4">
        <f>IF(S71="","",S71-TODAY())</f>
        <v/>
      </c>
      <c r="V71" s="4">
        <f>IF(AND(B71="",C71=""),"",IF(J71="","Missing Date",IF(Q71="Complete","Complete",IF(J71&lt;TODAY(),"Expired",IF(AND(M71&lt;&gt;"",M71&lt;TODAY()),"Notice Deadline Passed",IF(U71&lt;=14,"Critical",IF(U71&lt;=60,"Due Soon","OK")))))))</f>
        <v/>
      </c>
    </row>
    <row r="72">
      <c r="M72" s="7">
        <f>IF(AND(K72="Yes",J72&lt;&gt;"",L72&lt;&gt;""),J72-L72,"")</f>
        <v/>
      </c>
      <c r="P72" s="7">
        <f>IF(OR(N72="",J72=""),"",MIN(J72,N72+IF(O72="",21,O72)))</f>
        <v/>
      </c>
      <c r="S72" s="7">
        <f>IF(OR(C72="",Q72="Complete"),"",IF(MIN(IF(N(J72)&lt;TODAY(),1E9,J72),IF(N(M72)&lt;TODAY(),1E9,M72),IF(N(N72)&lt;TODAY(),1E9,N72),IF(N(P72)&lt;TODAY(),1E9,P72))=1E9,"",MIN(IF(N(J72)&lt;TODAY(),1E9,J72),IF(N(M72)&lt;TODAY(),1E9,M72),IF(N(N72)&lt;TODAY(),1E9,N72),IF(N(P72)&lt;TODAY(),1E9,P72))))</f>
        <v/>
      </c>
      <c r="T72" s="4">
        <f>IF(S72="","",IF(S72=M72,"Non-Extension Notice",IF(S72=N72,"Latest Shipment",IF(S72=P72,"Presentation Deadline","Expiry"))))</f>
        <v/>
      </c>
      <c r="U72" s="4">
        <f>IF(S72="","",S72-TODAY())</f>
        <v/>
      </c>
      <c r="V72" s="4">
        <f>IF(AND(B72="",C72=""),"",IF(J72="","Missing Date",IF(Q72="Complete","Complete",IF(J72&lt;TODAY(),"Expired",IF(AND(M72&lt;&gt;"",M72&lt;TODAY()),"Notice Deadline Passed",IF(U72&lt;=14,"Critical",IF(U72&lt;=60,"Due Soon","OK")))))))</f>
        <v/>
      </c>
    </row>
    <row r="73">
      <c r="M73" s="7">
        <f>IF(AND(K73="Yes",J73&lt;&gt;"",L73&lt;&gt;""),J73-L73,"")</f>
        <v/>
      </c>
      <c r="P73" s="7">
        <f>IF(OR(N73="",J73=""),"",MIN(J73,N73+IF(O73="",21,O73)))</f>
        <v/>
      </c>
      <c r="S73" s="7">
        <f>IF(OR(C73="",Q73="Complete"),"",IF(MIN(IF(N(J73)&lt;TODAY(),1E9,J73),IF(N(M73)&lt;TODAY(),1E9,M73),IF(N(N73)&lt;TODAY(),1E9,N73),IF(N(P73)&lt;TODAY(),1E9,P73))=1E9,"",MIN(IF(N(J73)&lt;TODAY(),1E9,J73),IF(N(M73)&lt;TODAY(),1E9,M73),IF(N(N73)&lt;TODAY(),1E9,N73),IF(N(P73)&lt;TODAY(),1E9,P73))))</f>
        <v/>
      </c>
      <c r="T73" s="4">
        <f>IF(S73="","",IF(S73=M73,"Non-Extension Notice",IF(S73=N73,"Latest Shipment",IF(S73=P73,"Presentation Deadline","Expiry"))))</f>
        <v/>
      </c>
      <c r="U73" s="4">
        <f>IF(S73="","",S73-TODAY())</f>
        <v/>
      </c>
      <c r="V73" s="4">
        <f>IF(AND(B73="",C73=""),"",IF(J73="","Missing Date",IF(Q73="Complete","Complete",IF(J73&lt;TODAY(),"Expired",IF(AND(M73&lt;&gt;"",M73&lt;TODAY()),"Notice Deadline Passed",IF(U73&lt;=14,"Critical",IF(U73&lt;=60,"Due Soon","OK")))))))</f>
        <v/>
      </c>
    </row>
    <row r="74">
      <c r="M74" s="7">
        <f>IF(AND(K74="Yes",J74&lt;&gt;"",L74&lt;&gt;""),J74-L74,"")</f>
        <v/>
      </c>
      <c r="P74" s="7">
        <f>IF(OR(N74="",J74=""),"",MIN(J74,N74+IF(O74="",21,O74)))</f>
        <v/>
      </c>
      <c r="S74" s="7">
        <f>IF(OR(C74="",Q74="Complete"),"",IF(MIN(IF(N(J74)&lt;TODAY(),1E9,J74),IF(N(M74)&lt;TODAY(),1E9,M74),IF(N(N74)&lt;TODAY(),1E9,N74),IF(N(P74)&lt;TODAY(),1E9,P74))=1E9,"",MIN(IF(N(J74)&lt;TODAY(),1E9,J74),IF(N(M74)&lt;TODAY(),1E9,M74),IF(N(N74)&lt;TODAY(),1E9,N74),IF(N(P74)&lt;TODAY(),1E9,P74))))</f>
        <v/>
      </c>
      <c r="T74" s="4">
        <f>IF(S74="","",IF(S74=M74,"Non-Extension Notice",IF(S74=N74,"Latest Shipment",IF(S74=P74,"Presentation Deadline","Expiry"))))</f>
        <v/>
      </c>
      <c r="U74" s="4">
        <f>IF(S74="","",S74-TODAY())</f>
        <v/>
      </c>
      <c r="V74" s="4">
        <f>IF(AND(B74="",C74=""),"",IF(J74="","Missing Date",IF(Q74="Complete","Complete",IF(J74&lt;TODAY(),"Expired",IF(AND(M74&lt;&gt;"",M74&lt;TODAY()),"Notice Deadline Passed",IF(U74&lt;=14,"Critical",IF(U74&lt;=60,"Due Soon","OK")))))))</f>
        <v/>
      </c>
    </row>
    <row r="75">
      <c r="M75" s="7">
        <f>IF(AND(K75="Yes",J75&lt;&gt;"",L75&lt;&gt;""),J75-L75,"")</f>
        <v/>
      </c>
      <c r="P75" s="7">
        <f>IF(OR(N75="",J75=""),"",MIN(J75,N75+IF(O75="",21,O75)))</f>
        <v/>
      </c>
      <c r="S75" s="7">
        <f>IF(OR(C75="",Q75="Complete"),"",IF(MIN(IF(N(J75)&lt;TODAY(),1E9,J75),IF(N(M75)&lt;TODAY(),1E9,M75),IF(N(N75)&lt;TODAY(),1E9,N75),IF(N(P75)&lt;TODAY(),1E9,P75))=1E9,"",MIN(IF(N(J75)&lt;TODAY(),1E9,J75),IF(N(M75)&lt;TODAY(),1E9,M75),IF(N(N75)&lt;TODAY(),1E9,N75),IF(N(P75)&lt;TODAY(),1E9,P75))))</f>
        <v/>
      </c>
      <c r="T75" s="4">
        <f>IF(S75="","",IF(S75=M75,"Non-Extension Notice",IF(S75=N75,"Latest Shipment",IF(S75=P75,"Presentation Deadline","Expiry"))))</f>
        <v/>
      </c>
      <c r="U75" s="4">
        <f>IF(S75="","",S75-TODAY())</f>
        <v/>
      </c>
      <c r="V75" s="4">
        <f>IF(AND(B75="",C75=""),"",IF(J75="","Missing Date",IF(Q75="Complete","Complete",IF(J75&lt;TODAY(),"Expired",IF(AND(M75&lt;&gt;"",M75&lt;TODAY()),"Notice Deadline Passed",IF(U75&lt;=14,"Critical",IF(U75&lt;=60,"Due Soon","OK")))))))</f>
        <v/>
      </c>
    </row>
    <row r="76">
      <c r="M76" s="7">
        <f>IF(AND(K76="Yes",J76&lt;&gt;"",L76&lt;&gt;""),J76-L76,"")</f>
        <v/>
      </c>
      <c r="P76" s="7">
        <f>IF(OR(N76="",J76=""),"",MIN(J76,N76+IF(O76="",21,O76)))</f>
        <v/>
      </c>
      <c r="S76" s="7">
        <f>IF(OR(C76="",Q76="Complete"),"",IF(MIN(IF(N(J76)&lt;TODAY(),1E9,J76),IF(N(M76)&lt;TODAY(),1E9,M76),IF(N(N76)&lt;TODAY(),1E9,N76),IF(N(P76)&lt;TODAY(),1E9,P76))=1E9,"",MIN(IF(N(J76)&lt;TODAY(),1E9,J76),IF(N(M76)&lt;TODAY(),1E9,M76),IF(N(N76)&lt;TODAY(),1E9,N76),IF(N(P76)&lt;TODAY(),1E9,P76))))</f>
        <v/>
      </c>
      <c r="T76" s="4">
        <f>IF(S76="","",IF(S76=M76,"Non-Extension Notice",IF(S76=N76,"Latest Shipment",IF(S76=P76,"Presentation Deadline","Expiry"))))</f>
        <v/>
      </c>
      <c r="U76" s="4">
        <f>IF(S76="","",S76-TODAY())</f>
        <v/>
      </c>
      <c r="V76" s="4">
        <f>IF(AND(B76="",C76=""),"",IF(J76="","Missing Date",IF(Q76="Complete","Complete",IF(J76&lt;TODAY(),"Expired",IF(AND(M76&lt;&gt;"",M76&lt;TODAY()),"Notice Deadline Passed",IF(U76&lt;=14,"Critical",IF(U76&lt;=60,"Due Soon","OK")))))))</f>
        <v/>
      </c>
    </row>
    <row r="77">
      <c r="M77" s="7">
        <f>IF(AND(K77="Yes",J77&lt;&gt;"",L77&lt;&gt;""),J77-L77,"")</f>
        <v/>
      </c>
      <c r="P77" s="7">
        <f>IF(OR(N77="",J77=""),"",MIN(J77,N77+IF(O77="",21,O77)))</f>
        <v/>
      </c>
      <c r="S77" s="7">
        <f>IF(OR(C77="",Q77="Complete"),"",IF(MIN(IF(N(J77)&lt;TODAY(),1E9,J77),IF(N(M77)&lt;TODAY(),1E9,M77),IF(N(N77)&lt;TODAY(),1E9,N77),IF(N(P77)&lt;TODAY(),1E9,P77))=1E9,"",MIN(IF(N(J77)&lt;TODAY(),1E9,J77),IF(N(M77)&lt;TODAY(),1E9,M77),IF(N(N77)&lt;TODAY(),1E9,N77),IF(N(P77)&lt;TODAY(),1E9,P77))))</f>
        <v/>
      </c>
      <c r="T77" s="4">
        <f>IF(S77="","",IF(S77=M77,"Non-Extension Notice",IF(S77=N77,"Latest Shipment",IF(S77=P77,"Presentation Deadline","Expiry"))))</f>
        <v/>
      </c>
      <c r="U77" s="4">
        <f>IF(S77="","",S77-TODAY())</f>
        <v/>
      </c>
      <c r="V77" s="4">
        <f>IF(AND(B77="",C77=""),"",IF(J77="","Missing Date",IF(Q77="Complete","Complete",IF(J77&lt;TODAY(),"Expired",IF(AND(M77&lt;&gt;"",M77&lt;TODAY()),"Notice Deadline Passed",IF(U77&lt;=14,"Critical",IF(U77&lt;=60,"Due Soon","OK")))))))</f>
        <v/>
      </c>
    </row>
    <row r="78">
      <c r="M78" s="7">
        <f>IF(AND(K78="Yes",J78&lt;&gt;"",L78&lt;&gt;""),J78-L78,"")</f>
        <v/>
      </c>
      <c r="P78" s="7">
        <f>IF(OR(N78="",J78=""),"",MIN(J78,N78+IF(O78="",21,O78)))</f>
        <v/>
      </c>
      <c r="S78" s="7">
        <f>IF(OR(C78="",Q78="Complete"),"",IF(MIN(IF(N(J78)&lt;TODAY(),1E9,J78),IF(N(M78)&lt;TODAY(),1E9,M78),IF(N(N78)&lt;TODAY(),1E9,N78),IF(N(P78)&lt;TODAY(),1E9,P78))=1E9,"",MIN(IF(N(J78)&lt;TODAY(),1E9,J78),IF(N(M78)&lt;TODAY(),1E9,M78),IF(N(N78)&lt;TODAY(),1E9,N78),IF(N(P78)&lt;TODAY(),1E9,P78))))</f>
        <v/>
      </c>
      <c r="T78" s="4">
        <f>IF(S78="","",IF(S78=M78,"Non-Extension Notice",IF(S78=N78,"Latest Shipment",IF(S78=P78,"Presentation Deadline","Expiry"))))</f>
        <v/>
      </c>
      <c r="U78" s="4">
        <f>IF(S78="","",S78-TODAY())</f>
        <v/>
      </c>
      <c r="V78" s="4">
        <f>IF(AND(B78="",C78=""),"",IF(J78="","Missing Date",IF(Q78="Complete","Complete",IF(J78&lt;TODAY(),"Expired",IF(AND(M78&lt;&gt;"",M78&lt;TODAY()),"Notice Deadline Passed",IF(U78&lt;=14,"Critical",IF(U78&lt;=60,"Due Soon","OK")))))))</f>
        <v/>
      </c>
    </row>
    <row r="79">
      <c r="M79" s="7">
        <f>IF(AND(K79="Yes",J79&lt;&gt;"",L79&lt;&gt;""),J79-L79,"")</f>
        <v/>
      </c>
      <c r="P79" s="7">
        <f>IF(OR(N79="",J79=""),"",MIN(J79,N79+IF(O79="",21,O79)))</f>
        <v/>
      </c>
      <c r="S79" s="7">
        <f>IF(OR(C79="",Q79="Complete"),"",IF(MIN(IF(N(J79)&lt;TODAY(),1E9,J79),IF(N(M79)&lt;TODAY(),1E9,M79),IF(N(N79)&lt;TODAY(),1E9,N79),IF(N(P79)&lt;TODAY(),1E9,P79))=1E9,"",MIN(IF(N(J79)&lt;TODAY(),1E9,J79),IF(N(M79)&lt;TODAY(),1E9,M79),IF(N(N79)&lt;TODAY(),1E9,N79),IF(N(P79)&lt;TODAY(),1E9,P79))))</f>
        <v/>
      </c>
      <c r="T79" s="4">
        <f>IF(S79="","",IF(S79=M79,"Non-Extension Notice",IF(S79=N79,"Latest Shipment",IF(S79=P79,"Presentation Deadline","Expiry"))))</f>
        <v/>
      </c>
      <c r="U79" s="4">
        <f>IF(S79="","",S79-TODAY())</f>
        <v/>
      </c>
      <c r="V79" s="4">
        <f>IF(AND(B79="",C79=""),"",IF(J79="","Missing Date",IF(Q79="Complete","Complete",IF(J79&lt;TODAY(),"Expired",IF(AND(M79&lt;&gt;"",M79&lt;TODAY()),"Notice Deadline Passed",IF(U79&lt;=14,"Critical",IF(U79&lt;=60,"Due Soon","OK")))))))</f>
        <v/>
      </c>
    </row>
    <row r="80">
      <c r="M80" s="7">
        <f>IF(AND(K80="Yes",J80&lt;&gt;"",L80&lt;&gt;""),J80-L80,"")</f>
        <v/>
      </c>
      <c r="P80" s="7">
        <f>IF(OR(N80="",J80=""),"",MIN(J80,N80+IF(O80="",21,O80)))</f>
        <v/>
      </c>
      <c r="S80" s="7">
        <f>IF(OR(C80="",Q80="Complete"),"",IF(MIN(IF(N(J80)&lt;TODAY(),1E9,J80),IF(N(M80)&lt;TODAY(),1E9,M80),IF(N(N80)&lt;TODAY(),1E9,N80),IF(N(P80)&lt;TODAY(),1E9,P80))=1E9,"",MIN(IF(N(J80)&lt;TODAY(),1E9,J80),IF(N(M80)&lt;TODAY(),1E9,M80),IF(N(N80)&lt;TODAY(),1E9,N80),IF(N(P80)&lt;TODAY(),1E9,P80))))</f>
        <v/>
      </c>
      <c r="T80" s="4">
        <f>IF(S80="","",IF(S80=M80,"Non-Extension Notice",IF(S80=N80,"Latest Shipment",IF(S80=P80,"Presentation Deadline","Expiry"))))</f>
        <v/>
      </c>
      <c r="U80" s="4">
        <f>IF(S80="","",S80-TODAY())</f>
        <v/>
      </c>
      <c r="V80" s="4">
        <f>IF(AND(B80="",C80=""),"",IF(J80="","Missing Date",IF(Q80="Complete","Complete",IF(J80&lt;TODAY(),"Expired",IF(AND(M80&lt;&gt;"",M80&lt;TODAY()),"Notice Deadline Passed",IF(U80&lt;=14,"Critical",IF(U80&lt;=60,"Due Soon","OK")))))))</f>
        <v/>
      </c>
    </row>
    <row r="81">
      <c r="M81" s="7">
        <f>IF(AND(K81="Yes",J81&lt;&gt;"",L81&lt;&gt;""),J81-L81,"")</f>
        <v/>
      </c>
      <c r="P81" s="7">
        <f>IF(OR(N81="",J81=""),"",MIN(J81,N81+IF(O81="",21,O81)))</f>
        <v/>
      </c>
      <c r="S81" s="7">
        <f>IF(OR(C81="",Q81="Complete"),"",IF(MIN(IF(N(J81)&lt;TODAY(),1E9,J81),IF(N(M81)&lt;TODAY(),1E9,M81),IF(N(N81)&lt;TODAY(),1E9,N81),IF(N(P81)&lt;TODAY(),1E9,P81))=1E9,"",MIN(IF(N(J81)&lt;TODAY(),1E9,J81),IF(N(M81)&lt;TODAY(),1E9,M81),IF(N(N81)&lt;TODAY(),1E9,N81),IF(N(P81)&lt;TODAY(),1E9,P81))))</f>
        <v/>
      </c>
      <c r="T81" s="4">
        <f>IF(S81="","",IF(S81=M81,"Non-Extension Notice",IF(S81=N81,"Latest Shipment",IF(S81=P81,"Presentation Deadline","Expiry"))))</f>
        <v/>
      </c>
      <c r="U81" s="4">
        <f>IF(S81="","",S81-TODAY())</f>
        <v/>
      </c>
      <c r="V81" s="4">
        <f>IF(AND(B81="",C81=""),"",IF(J81="","Missing Date",IF(Q81="Complete","Complete",IF(J81&lt;TODAY(),"Expired",IF(AND(M81&lt;&gt;"",M81&lt;TODAY()),"Notice Deadline Passed",IF(U81&lt;=14,"Critical",IF(U81&lt;=60,"Due Soon","OK")))))))</f>
        <v/>
      </c>
    </row>
    <row r="82">
      <c r="M82" s="7">
        <f>IF(AND(K82="Yes",J82&lt;&gt;"",L82&lt;&gt;""),J82-L82,"")</f>
        <v/>
      </c>
      <c r="P82" s="7">
        <f>IF(OR(N82="",J82=""),"",MIN(J82,N82+IF(O82="",21,O82)))</f>
        <v/>
      </c>
      <c r="S82" s="7">
        <f>IF(OR(C82="",Q82="Complete"),"",IF(MIN(IF(N(J82)&lt;TODAY(),1E9,J82),IF(N(M82)&lt;TODAY(),1E9,M82),IF(N(N82)&lt;TODAY(),1E9,N82),IF(N(P82)&lt;TODAY(),1E9,P82))=1E9,"",MIN(IF(N(J82)&lt;TODAY(),1E9,J82),IF(N(M82)&lt;TODAY(),1E9,M82),IF(N(N82)&lt;TODAY(),1E9,N82),IF(N(P82)&lt;TODAY(),1E9,P82))))</f>
        <v/>
      </c>
      <c r="T82" s="4">
        <f>IF(S82="","",IF(S82=M82,"Non-Extension Notice",IF(S82=N82,"Latest Shipment",IF(S82=P82,"Presentation Deadline","Expiry"))))</f>
        <v/>
      </c>
      <c r="U82" s="4">
        <f>IF(S82="","",S82-TODAY())</f>
        <v/>
      </c>
      <c r="V82" s="4">
        <f>IF(AND(B82="",C82=""),"",IF(J82="","Missing Date",IF(Q82="Complete","Complete",IF(J82&lt;TODAY(),"Expired",IF(AND(M82&lt;&gt;"",M82&lt;TODAY()),"Notice Deadline Passed",IF(U82&lt;=14,"Critical",IF(U82&lt;=60,"Due Soon","OK")))))))</f>
        <v/>
      </c>
    </row>
    <row r="83">
      <c r="M83" s="7">
        <f>IF(AND(K83="Yes",J83&lt;&gt;"",L83&lt;&gt;""),J83-L83,"")</f>
        <v/>
      </c>
      <c r="P83" s="7">
        <f>IF(OR(N83="",J83=""),"",MIN(J83,N83+IF(O83="",21,O83)))</f>
        <v/>
      </c>
      <c r="S83" s="7">
        <f>IF(OR(C83="",Q83="Complete"),"",IF(MIN(IF(N(J83)&lt;TODAY(),1E9,J83),IF(N(M83)&lt;TODAY(),1E9,M83),IF(N(N83)&lt;TODAY(),1E9,N83),IF(N(P83)&lt;TODAY(),1E9,P83))=1E9,"",MIN(IF(N(J83)&lt;TODAY(),1E9,J83),IF(N(M83)&lt;TODAY(),1E9,M83),IF(N(N83)&lt;TODAY(),1E9,N83),IF(N(P83)&lt;TODAY(),1E9,P83))))</f>
        <v/>
      </c>
      <c r="T83" s="4">
        <f>IF(S83="","",IF(S83=M83,"Non-Extension Notice",IF(S83=N83,"Latest Shipment",IF(S83=P83,"Presentation Deadline","Expiry"))))</f>
        <v/>
      </c>
      <c r="U83" s="4">
        <f>IF(S83="","",S83-TODAY())</f>
        <v/>
      </c>
      <c r="V83" s="4">
        <f>IF(AND(B83="",C83=""),"",IF(J83="","Missing Date",IF(Q83="Complete","Complete",IF(J83&lt;TODAY(),"Expired",IF(AND(M83&lt;&gt;"",M83&lt;TODAY()),"Notice Deadline Passed",IF(U83&lt;=14,"Critical",IF(U83&lt;=60,"Due Soon","OK")))))))</f>
        <v/>
      </c>
    </row>
    <row r="84">
      <c r="M84" s="7">
        <f>IF(AND(K84="Yes",J84&lt;&gt;"",L84&lt;&gt;""),J84-L84,"")</f>
        <v/>
      </c>
      <c r="P84" s="7">
        <f>IF(OR(N84="",J84=""),"",MIN(J84,N84+IF(O84="",21,O84)))</f>
        <v/>
      </c>
      <c r="S84" s="7">
        <f>IF(OR(C84="",Q84="Complete"),"",IF(MIN(IF(N(J84)&lt;TODAY(),1E9,J84),IF(N(M84)&lt;TODAY(),1E9,M84),IF(N(N84)&lt;TODAY(),1E9,N84),IF(N(P84)&lt;TODAY(),1E9,P84))=1E9,"",MIN(IF(N(J84)&lt;TODAY(),1E9,J84),IF(N(M84)&lt;TODAY(),1E9,M84),IF(N(N84)&lt;TODAY(),1E9,N84),IF(N(P84)&lt;TODAY(),1E9,P84))))</f>
        <v/>
      </c>
      <c r="T84" s="4">
        <f>IF(S84="","",IF(S84=M84,"Non-Extension Notice",IF(S84=N84,"Latest Shipment",IF(S84=P84,"Presentation Deadline","Expiry"))))</f>
        <v/>
      </c>
      <c r="U84" s="4">
        <f>IF(S84="","",S84-TODAY())</f>
        <v/>
      </c>
      <c r="V84" s="4">
        <f>IF(AND(B84="",C84=""),"",IF(J84="","Missing Date",IF(Q84="Complete","Complete",IF(J84&lt;TODAY(),"Expired",IF(AND(M84&lt;&gt;"",M84&lt;TODAY()),"Notice Deadline Passed",IF(U84&lt;=14,"Critical",IF(U84&lt;=60,"Due Soon","OK")))))))</f>
        <v/>
      </c>
    </row>
    <row r="85">
      <c r="M85" s="7">
        <f>IF(AND(K85="Yes",J85&lt;&gt;"",L85&lt;&gt;""),J85-L85,"")</f>
        <v/>
      </c>
      <c r="P85" s="7">
        <f>IF(OR(N85="",J85=""),"",MIN(J85,N85+IF(O85="",21,O85)))</f>
        <v/>
      </c>
      <c r="S85" s="7">
        <f>IF(OR(C85="",Q85="Complete"),"",IF(MIN(IF(N(J85)&lt;TODAY(),1E9,J85),IF(N(M85)&lt;TODAY(),1E9,M85),IF(N(N85)&lt;TODAY(),1E9,N85),IF(N(P85)&lt;TODAY(),1E9,P85))=1E9,"",MIN(IF(N(J85)&lt;TODAY(),1E9,J85),IF(N(M85)&lt;TODAY(),1E9,M85),IF(N(N85)&lt;TODAY(),1E9,N85),IF(N(P85)&lt;TODAY(),1E9,P85))))</f>
        <v/>
      </c>
      <c r="T85" s="4">
        <f>IF(S85="","",IF(S85=M85,"Non-Extension Notice",IF(S85=N85,"Latest Shipment",IF(S85=P85,"Presentation Deadline","Expiry"))))</f>
        <v/>
      </c>
      <c r="U85" s="4">
        <f>IF(S85="","",S85-TODAY())</f>
        <v/>
      </c>
      <c r="V85" s="4">
        <f>IF(AND(B85="",C85=""),"",IF(J85="","Missing Date",IF(Q85="Complete","Complete",IF(J85&lt;TODAY(),"Expired",IF(AND(M85&lt;&gt;"",M85&lt;TODAY()),"Notice Deadline Passed",IF(U85&lt;=14,"Critical",IF(U85&lt;=60,"Due Soon","OK")))))))</f>
        <v/>
      </c>
    </row>
    <row r="86">
      <c r="M86" s="7">
        <f>IF(AND(K86="Yes",J86&lt;&gt;"",L86&lt;&gt;""),J86-L86,"")</f>
        <v/>
      </c>
      <c r="P86" s="7">
        <f>IF(OR(N86="",J86=""),"",MIN(J86,N86+IF(O86="",21,O86)))</f>
        <v/>
      </c>
      <c r="S86" s="7">
        <f>IF(OR(C86="",Q86="Complete"),"",IF(MIN(IF(N(J86)&lt;TODAY(),1E9,J86),IF(N(M86)&lt;TODAY(),1E9,M86),IF(N(N86)&lt;TODAY(),1E9,N86),IF(N(P86)&lt;TODAY(),1E9,P86))=1E9,"",MIN(IF(N(J86)&lt;TODAY(),1E9,J86),IF(N(M86)&lt;TODAY(),1E9,M86),IF(N(N86)&lt;TODAY(),1E9,N86),IF(N(P86)&lt;TODAY(),1E9,P86))))</f>
        <v/>
      </c>
      <c r="T86" s="4">
        <f>IF(S86="","",IF(S86=M86,"Non-Extension Notice",IF(S86=N86,"Latest Shipment",IF(S86=P86,"Presentation Deadline","Expiry"))))</f>
        <v/>
      </c>
      <c r="U86" s="4">
        <f>IF(S86="","",S86-TODAY())</f>
        <v/>
      </c>
      <c r="V86" s="4">
        <f>IF(AND(B86="",C86=""),"",IF(J86="","Missing Date",IF(Q86="Complete","Complete",IF(J86&lt;TODAY(),"Expired",IF(AND(M86&lt;&gt;"",M86&lt;TODAY()),"Notice Deadline Passed",IF(U86&lt;=14,"Critical",IF(U86&lt;=60,"Due Soon","OK")))))))</f>
        <v/>
      </c>
    </row>
    <row r="87">
      <c r="M87" s="7">
        <f>IF(AND(K87="Yes",J87&lt;&gt;"",L87&lt;&gt;""),J87-L87,"")</f>
        <v/>
      </c>
      <c r="P87" s="7">
        <f>IF(OR(N87="",J87=""),"",MIN(J87,N87+IF(O87="",21,O87)))</f>
        <v/>
      </c>
      <c r="S87" s="7">
        <f>IF(OR(C87="",Q87="Complete"),"",IF(MIN(IF(N(J87)&lt;TODAY(),1E9,J87),IF(N(M87)&lt;TODAY(),1E9,M87),IF(N(N87)&lt;TODAY(),1E9,N87),IF(N(P87)&lt;TODAY(),1E9,P87))=1E9,"",MIN(IF(N(J87)&lt;TODAY(),1E9,J87),IF(N(M87)&lt;TODAY(),1E9,M87),IF(N(N87)&lt;TODAY(),1E9,N87),IF(N(P87)&lt;TODAY(),1E9,P87))))</f>
        <v/>
      </c>
      <c r="T87" s="4">
        <f>IF(S87="","",IF(S87=M87,"Non-Extension Notice",IF(S87=N87,"Latest Shipment",IF(S87=P87,"Presentation Deadline","Expiry"))))</f>
        <v/>
      </c>
      <c r="U87" s="4">
        <f>IF(S87="","",S87-TODAY())</f>
        <v/>
      </c>
      <c r="V87" s="4">
        <f>IF(AND(B87="",C87=""),"",IF(J87="","Missing Date",IF(Q87="Complete","Complete",IF(J87&lt;TODAY(),"Expired",IF(AND(M87&lt;&gt;"",M87&lt;TODAY()),"Notice Deadline Passed",IF(U87&lt;=14,"Critical",IF(U87&lt;=60,"Due Soon","OK")))))))</f>
        <v/>
      </c>
    </row>
    <row r="88">
      <c r="M88" s="7">
        <f>IF(AND(K88="Yes",J88&lt;&gt;"",L88&lt;&gt;""),J88-L88,"")</f>
        <v/>
      </c>
      <c r="P88" s="7">
        <f>IF(OR(N88="",J88=""),"",MIN(J88,N88+IF(O88="",21,O88)))</f>
        <v/>
      </c>
      <c r="S88" s="7">
        <f>IF(OR(C88="",Q88="Complete"),"",IF(MIN(IF(N(J88)&lt;TODAY(),1E9,J88),IF(N(M88)&lt;TODAY(),1E9,M88),IF(N(N88)&lt;TODAY(),1E9,N88),IF(N(P88)&lt;TODAY(),1E9,P88))=1E9,"",MIN(IF(N(J88)&lt;TODAY(),1E9,J88),IF(N(M88)&lt;TODAY(),1E9,M88),IF(N(N88)&lt;TODAY(),1E9,N88),IF(N(P88)&lt;TODAY(),1E9,P88))))</f>
        <v/>
      </c>
      <c r="T88" s="4">
        <f>IF(S88="","",IF(S88=M88,"Non-Extension Notice",IF(S88=N88,"Latest Shipment",IF(S88=P88,"Presentation Deadline","Expiry"))))</f>
        <v/>
      </c>
      <c r="U88" s="4">
        <f>IF(S88="","",S88-TODAY())</f>
        <v/>
      </c>
      <c r="V88" s="4">
        <f>IF(AND(B88="",C88=""),"",IF(J88="","Missing Date",IF(Q88="Complete","Complete",IF(J88&lt;TODAY(),"Expired",IF(AND(M88&lt;&gt;"",M88&lt;TODAY()),"Notice Deadline Passed",IF(U88&lt;=14,"Critical",IF(U88&lt;=60,"Due Soon","OK")))))))</f>
        <v/>
      </c>
    </row>
    <row r="89">
      <c r="M89" s="7">
        <f>IF(AND(K89="Yes",J89&lt;&gt;"",L89&lt;&gt;""),J89-L89,"")</f>
        <v/>
      </c>
      <c r="P89" s="7">
        <f>IF(OR(N89="",J89=""),"",MIN(J89,N89+IF(O89="",21,O89)))</f>
        <v/>
      </c>
      <c r="S89" s="7">
        <f>IF(OR(C89="",Q89="Complete"),"",IF(MIN(IF(N(J89)&lt;TODAY(),1E9,J89),IF(N(M89)&lt;TODAY(),1E9,M89),IF(N(N89)&lt;TODAY(),1E9,N89),IF(N(P89)&lt;TODAY(),1E9,P89))=1E9,"",MIN(IF(N(J89)&lt;TODAY(),1E9,J89),IF(N(M89)&lt;TODAY(),1E9,M89),IF(N(N89)&lt;TODAY(),1E9,N89),IF(N(P89)&lt;TODAY(),1E9,P89))))</f>
        <v/>
      </c>
      <c r="T89" s="4">
        <f>IF(S89="","",IF(S89=M89,"Non-Extension Notice",IF(S89=N89,"Latest Shipment",IF(S89=P89,"Presentation Deadline","Expiry"))))</f>
        <v/>
      </c>
      <c r="U89" s="4">
        <f>IF(S89="","",S89-TODAY())</f>
        <v/>
      </c>
      <c r="V89" s="4">
        <f>IF(AND(B89="",C89=""),"",IF(J89="","Missing Date",IF(Q89="Complete","Complete",IF(J89&lt;TODAY(),"Expired",IF(AND(M89&lt;&gt;"",M89&lt;TODAY()),"Notice Deadline Passed",IF(U89&lt;=14,"Critical",IF(U89&lt;=60,"Due Soon","OK")))))))</f>
        <v/>
      </c>
    </row>
    <row r="90">
      <c r="M90" s="7">
        <f>IF(AND(K90="Yes",J90&lt;&gt;"",L90&lt;&gt;""),J90-L90,"")</f>
        <v/>
      </c>
      <c r="P90" s="7">
        <f>IF(OR(N90="",J90=""),"",MIN(J90,N90+IF(O90="",21,O90)))</f>
        <v/>
      </c>
      <c r="S90" s="7">
        <f>IF(OR(C90="",Q90="Complete"),"",IF(MIN(IF(N(J90)&lt;TODAY(),1E9,J90),IF(N(M90)&lt;TODAY(),1E9,M90),IF(N(N90)&lt;TODAY(),1E9,N90),IF(N(P90)&lt;TODAY(),1E9,P90))=1E9,"",MIN(IF(N(J90)&lt;TODAY(),1E9,J90),IF(N(M90)&lt;TODAY(),1E9,M90),IF(N(N90)&lt;TODAY(),1E9,N90),IF(N(P90)&lt;TODAY(),1E9,P90))))</f>
        <v/>
      </c>
      <c r="T90" s="4">
        <f>IF(S90="","",IF(S90=M90,"Non-Extension Notice",IF(S90=N90,"Latest Shipment",IF(S90=P90,"Presentation Deadline","Expiry"))))</f>
        <v/>
      </c>
      <c r="U90" s="4">
        <f>IF(S90="","",S90-TODAY())</f>
        <v/>
      </c>
      <c r="V90" s="4">
        <f>IF(AND(B90="",C90=""),"",IF(J90="","Missing Date",IF(Q90="Complete","Complete",IF(J90&lt;TODAY(),"Expired",IF(AND(M90&lt;&gt;"",M90&lt;TODAY()),"Notice Deadline Passed",IF(U90&lt;=14,"Critical",IF(U90&lt;=60,"Due Soon","OK")))))))</f>
        <v/>
      </c>
    </row>
    <row r="91">
      <c r="M91" s="7">
        <f>IF(AND(K91="Yes",J91&lt;&gt;"",L91&lt;&gt;""),J91-L91,"")</f>
        <v/>
      </c>
      <c r="P91" s="7">
        <f>IF(OR(N91="",J91=""),"",MIN(J91,N91+IF(O91="",21,O91)))</f>
        <v/>
      </c>
      <c r="S91" s="7">
        <f>IF(OR(C91="",Q91="Complete"),"",IF(MIN(IF(N(J91)&lt;TODAY(),1E9,J91),IF(N(M91)&lt;TODAY(),1E9,M91),IF(N(N91)&lt;TODAY(),1E9,N91),IF(N(P91)&lt;TODAY(),1E9,P91))=1E9,"",MIN(IF(N(J91)&lt;TODAY(),1E9,J91),IF(N(M91)&lt;TODAY(),1E9,M91),IF(N(N91)&lt;TODAY(),1E9,N91),IF(N(P91)&lt;TODAY(),1E9,P91))))</f>
        <v/>
      </c>
      <c r="T91" s="4">
        <f>IF(S91="","",IF(S91=M91,"Non-Extension Notice",IF(S91=N91,"Latest Shipment",IF(S91=P91,"Presentation Deadline","Expiry"))))</f>
        <v/>
      </c>
      <c r="U91" s="4">
        <f>IF(S91="","",S91-TODAY())</f>
        <v/>
      </c>
      <c r="V91" s="4">
        <f>IF(AND(B91="",C91=""),"",IF(J91="","Missing Date",IF(Q91="Complete","Complete",IF(J91&lt;TODAY(),"Expired",IF(AND(M91&lt;&gt;"",M91&lt;TODAY()),"Notice Deadline Passed",IF(U91&lt;=14,"Critical",IF(U91&lt;=60,"Due Soon","OK")))))))</f>
        <v/>
      </c>
    </row>
    <row r="92">
      <c r="M92" s="7">
        <f>IF(AND(K92="Yes",J92&lt;&gt;"",L92&lt;&gt;""),J92-L92,"")</f>
        <v/>
      </c>
      <c r="P92" s="7">
        <f>IF(OR(N92="",J92=""),"",MIN(J92,N92+IF(O92="",21,O92)))</f>
        <v/>
      </c>
      <c r="S92" s="7">
        <f>IF(OR(C92="",Q92="Complete"),"",IF(MIN(IF(N(J92)&lt;TODAY(),1E9,J92),IF(N(M92)&lt;TODAY(),1E9,M92),IF(N(N92)&lt;TODAY(),1E9,N92),IF(N(P92)&lt;TODAY(),1E9,P92))=1E9,"",MIN(IF(N(J92)&lt;TODAY(),1E9,J92),IF(N(M92)&lt;TODAY(),1E9,M92),IF(N(N92)&lt;TODAY(),1E9,N92),IF(N(P92)&lt;TODAY(),1E9,P92))))</f>
        <v/>
      </c>
      <c r="T92" s="4">
        <f>IF(S92="","",IF(S92=M92,"Non-Extension Notice",IF(S92=N92,"Latest Shipment",IF(S92=P92,"Presentation Deadline","Expiry"))))</f>
        <v/>
      </c>
      <c r="U92" s="4">
        <f>IF(S92="","",S92-TODAY())</f>
        <v/>
      </c>
      <c r="V92" s="4">
        <f>IF(AND(B92="",C92=""),"",IF(J92="","Missing Date",IF(Q92="Complete","Complete",IF(J92&lt;TODAY(),"Expired",IF(AND(M92&lt;&gt;"",M92&lt;TODAY()),"Notice Deadline Passed",IF(U92&lt;=14,"Critical",IF(U92&lt;=60,"Due Soon","OK")))))))</f>
        <v/>
      </c>
    </row>
    <row r="93">
      <c r="M93" s="7">
        <f>IF(AND(K93="Yes",J93&lt;&gt;"",L93&lt;&gt;""),J93-L93,"")</f>
        <v/>
      </c>
      <c r="P93" s="7">
        <f>IF(OR(N93="",J93=""),"",MIN(J93,N93+IF(O93="",21,O93)))</f>
        <v/>
      </c>
      <c r="S93" s="7">
        <f>IF(OR(C93="",Q93="Complete"),"",IF(MIN(IF(N(J93)&lt;TODAY(),1E9,J93),IF(N(M93)&lt;TODAY(),1E9,M93),IF(N(N93)&lt;TODAY(),1E9,N93),IF(N(P93)&lt;TODAY(),1E9,P93))=1E9,"",MIN(IF(N(J93)&lt;TODAY(),1E9,J93),IF(N(M93)&lt;TODAY(),1E9,M93),IF(N(N93)&lt;TODAY(),1E9,N93),IF(N(P93)&lt;TODAY(),1E9,P93))))</f>
        <v/>
      </c>
      <c r="T93" s="4">
        <f>IF(S93="","",IF(S93=M93,"Non-Extension Notice",IF(S93=N93,"Latest Shipment",IF(S93=P93,"Presentation Deadline","Expiry"))))</f>
        <v/>
      </c>
      <c r="U93" s="4">
        <f>IF(S93="","",S93-TODAY())</f>
        <v/>
      </c>
      <c r="V93" s="4">
        <f>IF(AND(B93="",C93=""),"",IF(J93="","Missing Date",IF(Q93="Complete","Complete",IF(J93&lt;TODAY(),"Expired",IF(AND(M93&lt;&gt;"",M93&lt;TODAY()),"Notice Deadline Passed",IF(U93&lt;=14,"Critical",IF(U93&lt;=60,"Due Soon","OK")))))))</f>
        <v/>
      </c>
    </row>
    <row r="94">
      <c r="M94" s="7">
        <f>IF(AND(K94="Yes",J94&lt;&gt;"",L94&lt;&gt;""),J94-L94,"")</f>
        <v/>
      </c>
      <c r="P94" s="7">
        <f>IF(OR(N94="",J94=""),"",MIN(J94,N94+IF(O94="",21,O94)))</f>
        <v/>
      </c>
      <c r="S94" s="7">
        <f>IF(OR(C94="",Q94="Complete"),"",IF(MIN(IF(N(J94)&lt;TODAY(),1E9,J94),IF(N(M94)&lt;TODAY(),1E9,M94),IF(N(N94)&lt;TODAY(),1E9,N94),IF(N(P94)&lt;TODAY(),1E9,P94))=1E9,"",MIN(IF(N(J94)&lt;TODAY(),1E9,J94),IF(N(M94)&lt;TODAY(),1E9,M94),IF(N(N94)&lt;TODAY(),1E9,N94),IF(N(P94)&lt;TODAY(),1E9,P94))))</f>
        <v/>
      </c>
      <c r="T94" s="4">
        <f>IF(S94="","",IF(S94=M94,"Non-Extension Notice",IF(S94=N94,"Latest Shipment",IF(S94=P94,"Presentation Deadline","Expiry"))))</f>
        <v/>
      </c>
      <c r="U94" s="4">
        <f>IF(S94="","",S94-TODAY())</f>
        <v/>
      </c>
      <c r="V94" s="4">
        <f>IF(AND(B94="",C94=""),"",IF(J94="","Missing Date",IF(Q94="Complete","Complete",IF(J94&lt;TODAY(),"Expired",IF(AND(M94&lt;&gt;"",M94&lt;TODAY()),"Notice Deadline Passed",IF(U94&lt;=14,"Critical",IF(U94&lt;=60,"Due Soon","OK")))))))</f>
        <v/>
      </c>
    </row>
    <row r="95">
      <c r="M95" s="7">
        <f>IF(AND(K95="Yes",J95&lt;&gt;"",L95&lt;&gt;""),J95-L95,"")</f>
        <v/>
      </c>
      <c r="P95" s="7">
        <f>IF(OR(N95="",J95=""),"",MIN(J95,N95+IF(O95="",21,O95)))</f>
        <v/>
      </c>
      <c r="S95" s="7">
        <f>IF(OR(C95="",Q95="Complete"),"",IF(MIN(IF(N(J95)&lt;TODAY(),1E9,J95),IF(N(M95)&lt;TODAY(),1E9,M95),IF(N(N95)&lt;TODAY(),1E9,N95),IF(N(P95)&lt;TODAY(),1E9,P95))=1E9,"",MIN(IF(N(J95)&lt;TODAY(),1E9,J95),IF(N(M95)&lt;TODAY(),1E9,M95),IF(N(N95)&lt;TODAY(),1E9,N95),IF(N(P95)&lt;TODAY(),1E9,P95))))</f>
        <v/>
      </c>
      <c r="T95" s="4">
        <f>IF(S95="","",IF(S95=M95,"Non-Extension Notice",IF(S95=N95,"Latest Shipment",IF(S95=P95,"Presentation Deadline","Expiry"))))</f>
        <v/>
      </c>
      <c r="U95" s="4">
        <f>IF(S95="","",S95-TODAY())</f>
        <v/>
      </c>
      <c r="V95" s="4">
        <f>IF(AND(B95="",C95=""),"",IF(J95="","Missing Date",IF(Q95="Complete","Complete",IF(J95&lt;TODAY(),"Expired",IF(AND(M95&lt;&gt;"",M95&lt;TODAY()),"Notice Deadline Passed",IF(U95&lt;=14,"Critical",IF(U95&lt;=60,"Due Soon","OK")))))))</f>
        <v/>
      </c>
    </row>
    <row r="96">
      <c r="M96" s="7">
        <f>IF(AND(K96="Yes",J96&lt;&gt;"",L96&lt;&gt;""),J96-L96,"")</f>
        <v/>
      </c>
      <c r="P96" s="7">
        <f>IF(OR(N96="",J96=""),"",MIN(J96,N96+IF(O96="",21,O96)))</f>
        <v/>
      </c>
      <c r="S96" s="7">
        <f>IF(OR(C96="",Q96="Complete"),"",IF(MIN(IF(N(J96)&lt;TODAY(),1E9,J96),IF(N(M96)&lt;TODAY(),1E9,M96),IF(N(N96)&lt;TODAY(),1E9,N96),IF(N(P96)&lt;TODAY(),1E9,P96))=1E9,"",MIN(IF(N(J96)&lt;TODAY(),1E9,J96),IF(N(M96)&lt;TODAY(),1E9,M96),IF(N(N96)&lt;TODAY(),1E9,N96),IF(N(P96)&lt;TODAY(),1E9,P96))))</f>
        <v/>
      </c>
      <c r="T96" s="4">
        <f>IF(S96="","",IF(S96=M96,"Non-Extension Notice",IF(S96=N96,"Latest Shipment",IF(S96=P96,"Presentation Deadline","Expiry"))))</f>
        <v/>
      </c>
      <c r="U96" s="4">
        <f>IF(S96="","",S96-TODAY())</f>
        <v/>
      </c>
      <c r="V96" s="4">
        <f>IF(AND(B96="",C96=""),"",IF(J96="","Missing Date",IF(Q96="Complete","Complete",IF(J96&lt;TODAY(),"Expired",IF(AND(M96&lt;&gt;"",M96&lt;TODAY()),"Notice Deadline Passed",IF(U96&lt;=14,"Critical",IF(U96&lt;=60,"Due Soon","OK")))))))</f>
        <v/>
      </c>
    </row>
    <row r="97">
      <c r="M97" s="7">
        <f>IF(AND(K97="Yes",J97&lt;&gt;"",L97&lt;&gt;""),J97-L97,"")</f>
        <v/>
      </c>
      <c r="P97" s="7">
        <f>IF(OR(N97="",J97=""),"",MIN(J97,N97+IF(O97="",21,O97)))</f>
        <v/>
      </c>
      <c r="S97" s="7">
        <f>IF(OR(C97="",Q97="Complete"),"",IF(MIN(IF(N(J97)&lt;TODAY(),1E9,J97),IF(N(M97)&lt;TODAY(),1E9,M97),IF(N(N97)&lt;TODAY(),1E9,N97),IF(N(P97)&lt;TODAY(),1E9,P97))=1E9,"",MIN(IF(N(J97)&lt;TODAY(),1E9,J97),IF(N(M97)&lt;TODAY(),1E9,M97),IF(N(N97)&lt;TODAY(),1E9,N97),IF(N(P97)&lt;TODAY(),1E9,P97))))</f>
        <v/>
      </c>
      <c r="T97" s="4">
        <f>IF(S97="","",IF(S97=M97,"Non-Extension Notice",IF(S97=N97,"Latest Shipment",IF(S97=P97,"Presentation Deadline","Expiry"))))</f>
        <v/>
      </c>
      <c r="U97" s="4">
        <f>IF(S97="","",S97-TODAY())</f>
        <v/>
      </c>
      <c r="V97" s="4">
        <f>IF(AND(B97="",C97=""),"",IF(J97="","Missing Date",IF(Q97="Complete","Complete",IF(J97&lt;TODAY(),"Expired",IF(AND(M97&lt;&gt;"",M97&lt;TODAY()),"Notice Deadline Passed",IF(U97&lt;=14,"Critical",IF(U97&lt;=60,"Due Soon","OK")))))))</f>
        <v/>
      </c>
    </row>
    <row r="98">
      <c r="M98" s="7">
        <f>IF(AND(K98="Yes",J98&lt;&gt;"",L98&lt;&gt;""),J98-L98,"")</f>
        <v/>
      </c>
      <c r="P98" s="7">
        <f>IF(OR(N98="",J98=""),"",MIN(J98,N98+IF(O98="",21,O98)))</f>
        <v/>
      </c>
      <c r="S98" s="7">
        <f>IF(OR(C98="",Q98="Complete"),"",IF(MIN(IF(N(J98)&lt;TODAY(),1E9,J98),IF(N(M98)&lt;TODAY(),1E9,M98),IF(N(N98)&lt;TODAY(),1E9,N98),IF(N(P98)&lt;TODAY(),1E9,P98))=1E9,"",MIN(IF(N(J98)&lt;TODAY(),1E9,J98),IF(N(M98)&lt;TODAY(),1E9,M98),IF(N(N98)&lt;TODAY(),1E9,N98),IF(N(P98)&lt;TODAY(),1E9,P98))))</f>
        <v/>
      </c>
      <c r="T98" s="4">
        <f>IF(S98="","",IF(S98=M98,"Non-Extension Notice",IF(S98=N98,"Latest Shipment",IF(S98=P98,"Presentation Deadline","Expiry"))))</f>
        <v/>
      </c>
      <c r="U98" s="4">
        <f>IF(S98="","",S98-TODAY())</f>
        <v/>
      </c>
      <c r="V98" s="4">
        <f>IF(AND(B98="",C98=""),"",IF(J98="","Missing Date",IF(Q98="Complete","Complete",IF(J98&lt;TODAY(),"Expired",IF(AND(M98&lt;&gt;"",M98&lt;TODAY()),"Notice Deadline Passed",IF(U98&lt;=14,"Critical",IF(U98&lt;=60,"Due Soon","OK")))))))</f>
        <v/>
      </c>
    </row>
    <row r="99">
      <c r="M99" s="7">
        <f>IF(AND(K99="Yes",J99&lt;&gt;"",L99&lt;&gt;""),J99-L99,"")</f>
        <v/>
      </c>
      <c r="P99" s="7">
        <f>IF(OR(N99="",J99=""),"",MIN(J99,N99+IF(O99="",21,O99)))</f>
        <v/>
      </c>
      <c r="S99" s="7">
        <f>IF(OR(C99="",Q99="Complete"),"",IF(MIN(IF(N(J99)&lt;TODAY(),1E9,J99),IF(N(M99)&lt;TODAY(),1E9,M99),IF(N(N99)&lt;TODAY(),1E9,N99),IF(N(P99)&lt;TODAY(),1E9,P99))=1E9,"",MIN(IF(N(J99)&lt;TODAY(),1E9,J99),IF(N(M99)&lt;TODAY(),1E9,M99),IF(N(N99)&lt;TODAY(),1E9,N99),IF(N(P99)&lt;TODAY(),1E9,P99))))</f>
        <v/>
      </c>
      <c r="T99" s="4">
        <f>IF(S99="","",IF(S99=M99,"Non-Extension Notice",IF(S99=N99,"Latest Shipment",IF(S99=P99,"Presentation Deadline","Expiry"))))</f>
        <v/>
      </c>
      <c r="U99" s="4">
        <f>IF(S99="","",S99-TODAY())</f>
        <v/>
      </c>
      <c r="V99" s="4">
        <f>IF(AND(B99="",C99=""),"",IF(J99="","Missing Date",IF(Q99="Complete","Complete",IF(J99&lt;TODAY(),"Expired",IF(AND(M99&lt;&gt;"",M99&lt;TODAY()),"Notice Deadline Passed",IF(U99&lt;=14,"Critical",IF(U99&lt;=60,"Due Soon","OK")))))))</f>
        <v/>
      </c>
    </row>
    <row r="100">
      <c r="M100" s="7">
        <f>IF(AND(K100="Yes",J100&lt;&gt;"",L100&lt;&gt;""),J100-L100,"")</f>
        <v/>
      </c>
      <c r="P100" s="7">
        <f>IF(OR(N100="",J100=""),"",MIN(J100,N100+IF(O100="",21,O100)))</f>
        <v/>
      </c>
      <c r="S100" s="7">
        <f>IF(OR(C100="",Q100="Complete"),"",IF(MIN(IF(N(J100)&lt;TODAY(),1E9,J100),IF(N(M100)&lt;TODAY(),1E9,M100),IF(N(N100)&lt;TODAY(),1E9,N100),IF(N(P100)&lt;TODAY(),1E9,P100))=1E9,"",MIN(IF(N(J100)&lt;TODAY(),1E9,J100),IF(N(M100)&lt;TODAY(),1E9,M100),IF(N(N100)&lt;TODAY(),1E9,N100),IF(N(P100)&lt;TODAY(),1E9,P100))))</f>
        <v/>
      </c>
      <c r="T100" s="4">
        <f>IF(S100="","",IF(S100=M100,"Non-Extension Notice",IF(S100=N100,"Latest Shipment",IF(S100=P100,"Presentation Deadline","Expiry"))))</f>
        <v/>
      </c>
      <c r="U100" s="4">
        <f>IF(S100="","",S100-TODAY())</f>
        <v/>
      </c>
      <c r="V100" s="4">
        <f>IF(AND(B100="",C100=""),"",IF(J100="","Missing Date",IF(Q100="Complete","Complete",IF(J100&lt;TODAY(),"Expired",IF(AND(M100&lt;&gt;"",M100&lt;TODAY()),"Notice Deadline Passed",IF(U100&lt;=14,"Critical",IF(U100&lt;=60,"Due Soon","OK")))))))</f>
        <v/>
      </c>
    </row>
    <row r="101">
      <c r="M101" s="7">
        <f>IF(AND(K101="Yes",J101&lt;&gt;"",L101&lt;&gt;""),J101-L101,"")</f>
        <v/>
      </c>
      <c r="P101" s="7">
        <f>IF(OR(N101="",J101=""),"",MIN(J101,N101+IF(O101="",21,O101)))</f>
        <v/>
      </c>
      <c r="S101" s="7">
        <f>IF(OR(C101="",Q101="Complete"),"",IF(MIN(IF(N(J101)&lt;TODAY(),1E9,J101),IF(N(M101)&lt;TODAY(),1E9,M101),IF(N(N101)&lt;TODAY(),1E9,N101),IF(N(P101)&lt;TODAY(),1E9,P101))=1E9,"",MIN(IF(N(J101)&lt;TODAY(),1E9,J101),IF(N(M101)&lt;TODAY(),1E9,M101),IF(N(N101)&lt;TODAY(),1E9,N101),IF(N(P101)&lt;TODAY(),1E9,P101))))</f>
        <v/>
      </c>
      <c r="T101" s="4">
        <f>IF(S101="","",IF(S101=M101,"Non-Extension Notice",IF(S101=N101,"Latest Shipment",IF(S101=P101,"Presentation Deadline","Expiry"))))</f>
        <v/>
      </c>
      <c r="U101" s="4">
        <f>IF(S101="","",S101-TODAY())</f>
        <v/>
      </c>
      <c r="V101" s="4">
        <f>IF(AND(B101="",C101=""),"",IF(J101="","Missing Date",IF(Q101="Complete","Complete",IF(J101&lt;TODAY(),"Expired",IF(AND(M101&lt;&gt;"",M101&lt;TODAY()),"Notice Deadline Passed",IF(U101&lt;=14,"Critical",IF(U101&lt;=60,"Due Soon","OK")))))))</f>
        <v/>
      </c>
    </row>
    <row r="102">
      <c r="M102" s="7">
        <f>IF(AND(K102="Yes",J102&lt;&gt;"",L102&lt;&gt;""),J102-L102,"")</f>
        <v/>
      </c>
      <c r="P102" s="7">
        <f>IF(OR(N102="",J102=""),"",MIN(J102,N102+IF(O102="",21,O102)))</f>
        <v/>
      </c>
      <c r="S102" s="7">
        <f>IF(OR(C102="",Q102="Complete"),"",IF(MIN(IF(N(J102)&lt;TODAY(),1E9,J102),IF(N(M102)&lt;TODAY(),1E9,M102),IF(N(N102)&lt;TODAY(),1E9,N102),IF(N(P102)&lt;TODAY(),1E9,P102))=1E9,"",MIN(IF(N(J102)&lt;TODAY(),1E9,J102),IF(N(M102)&lt;TODAY(),1E9,M102),IF(N(N102)&lt;TODAY(),1E9,N102),IF(N(P102)&lt;TODAY(),1E9,P102))))</f>
        <v/>
      </c>
      <c r="T102" s="4">
        <f>IF(S102="","",IF(S102=M102,"Non-Extension Notice",IF(S102=N102,"Latest Shipment",IF(S102=P102,"Presentation Deadline","Expiry"))))</f>
        <v/>
      </c>
      <c r="U102" s="4">
        <f>IF(S102="","",S102-TODAY())</f>
        <v/>
      </c>
      <c r="V102" s="4">
        <f>IF(AND(B102="",C102=""),"",IF(J102="","Missing Date",IF(Q102="Complete","Complete",IF(J102&lt;TODAY(),"Expired",IF(AND(M102&lt;&gt;"",M102&lt;TODAY()),"Notice Deadline Passed",IF(U102&lt;=14,"Critical",IF(U102&lt;=60,"Due Soon","OK")))))))</f>
        <v/>
      </c>
    </row>
    <row r="103">
      <c r="M103" s="7">
        <f>IF(AND(K103="Yes",J103&lt;&gt;"",L103&lt;&gt;""),J103-L103,"")</f>
        <v/>
      </c>
      <c r="P103" s="7">
        <f>IF(OR(N103="",J103=""),"",MIN(J103,N103+IF(O103="",21,O103)))</f>
        <v/>
      </c>
      <c r="S103" s="7">
        <f>IF(OR(C103="",Q103="Complete"),"",IF(MIN(IF(N(J103)&lt;TODAY(),1E9,J103),IF(N(M103)&lt;TODAY(),1E9,M103),IF(N(N103)&lt;TODAY(),1E9,N103),IF(N(P103)&lt;TODAY(),1E9,P103))=1E9,"",MIN(IF(N(J103)&lt;TODAY(),1E9,J103),IF(N(M103)&lt;TODAY(),1E9,M103),IF(N(N103)&lt;TODAY(),1E9,N103),IF(N(P103)&lt;TODAY(),1E9,P103))))</f>
        <v/>
      </c>
      <c r="T103" s="4">
        <f>IF(S103="","",IF(S103=M103,"Non-Extension Notice",IF(S103=N103,"Latest Shipment",IF(S103=P103,"Presentation Deadline","Expiry"))))</f>
        <v/>
      </c>
      <c r="U103" s="4">
        <f>IF(S103="","",S103-TODAY())</f>
        <v/>
      </c>
      <c r="V103" s="4">
        <f>IF(AND(B103="",C103=""),"",IF(J103="","Missing Date",IF(Q103="Complete","Complete",IF(J103&lt;TODAY(),"Expired",IF(AND(M103&lt;&gt;"",M103&lt;TODAY()),"Notice Deadline Passed",IF(U103&lt;=14,"Critical",IF(U103&lt;=60,"Due Soon","OK")))))))</f>
        <v/>
      </c>
    </row>
    <row r="104">
      <c r="M104" s="7">
        <f>IF(AND(K104="Yes",J104&lt;&gt;"",L104&lt;&gt;""),J104-L104,"")</f>
        <v/>
      </c>
      <c r="P104" s="7">
        <f>IF(OR(N104="",J104=""),"",MIN(J104,N104+IF(O104="",21,O104)))</f>
        <v/>
      </c>
      <c r="S104" s="7">
        <f>IF(OR(C104="",Q104="Complete"),"",IF(MIN(IF(N(J104)&lt;TODAY(),1E9,J104),IF(N(M104)&lt;TODAY(),1E9,M104),IF(N(N104)&lt;TODAY(),1E9,N104),IF(N(P104)&lt;TODAY(),1E9,P104))=1E9,"",MIN(IF(N(J104)&lt;TODAY(),1E9,J104),IF(N(M104)&lt;TODAY(),1E9,M104),IF(N(N104)&lt;TODAY(),1E9,N104),IF(N(P104)&lt;TODAY(),1E9,P104))))</f>
        <v/>
      </c>
      <c r="T104" s="4">
        <f>IF(S104="","",IF(S104=M104,"Non-Extension Notice",IF(S104=N104,"Latest Shipment",IF(S104=P104,"Presentation Deadline","Expiry"))))</f>
        <v/>
      </c>
      <c r="U104" s="4">
        <f>IF(S104="","",S104-TODAY())</f>
        <v/>
      </c>
      <c r="V104" s="4">
        <f>IF(AND(B104="",C104=""),"",IF(J104="","Missing Date",IF(Q104="Complete","Complete",IF(J104&lt;TODAY(),"Expired",IF(AND(M104&lt;&gt;"",M104&lt;TODAY()),"Notice Deadline Passed",IF(U104&lt;=14,"Critical",IF(U104&lt;=60,"Due Soon","OK")))))))</f>
        <v/>
      </c>
    </row>
    <row r="105">
      <c r="M105" s="7">
        <f>IF(AND(K105="Yes",J105&lt;&gt;"",L105&lt;&gt;""),J105-L105,"")</f>
        <v/>
      </c>
      <c r="P105" s="7">
        <f>IF(OR(N105="",J105=""),"",MIN(J105,N105+IF(O105="",21,O105)))</f>
        <v/>
      </c>
      <c r="S105" s="7">
        <f>IF(OR(C105="",Q105="Complete"),"",IF(MIN(IF(N(J105)&lt;TODAY(),1E9,J105),IF(N(M105)&lt;TODAY(),1E9,M105),IF(N(N105)&lt;TODAY(),1E9,N105),IF(N(P105)&lt;TODAY(),1E9,P105))=1E9,"",MIN(IF(N(J105)&lt;TODAY(),1E9,J105),IF(N(M105)&lt;TODAY(),1E9,M105),IF(N(N105)&lt;TODAY(),1E9,N105),IF(N(P105)&lt;TODAY(),1E9,P105))))</f>
        <v/>
      </c>
      <c r="T105" s="4">
        <f>IF(S105="","",IF(S105=M105,"Non-Extension Notice",IF(S105=N105,"Latest Shipment",IF(S105=P105,"Presentation Deadline","Expiry"))))</f>
        <v/>
      </c>
      <c r="U105" s="4">
        <f>IF(S105="","",S105-TODAY())</f>
        <v/>
      </c>
      <c r="V105" s="4">
        <f>IF(AND(B105="",C105=""),"",IF(J105="","Missing Date",IF(Q105="Complete","Complete",IF(J105&lt;TODAY(),"Expired",IF(AND(M105&lt;&gt;"",M105&lt;TODAY()),"Notice Deadline Passed",IF(U105&lt;=14,"Critical",IF(U105&lt;=60,"Due Soon","OK")))))))</f>
        <v/>
      </c>
    </row>
    <row r="106">
      <c r="M106" s="7">
        <f>IF(AND(K106="Yes",J106&lt;&gt;"",L106&lt;&gt;""),J106-L106,"")</f>
        <v/>
      </c>
      <c r="P106" s="7">
        <f>IF(OR(N106="",J106=""),"",MIN(J106,N106+IF(O106="",21,O106)))</f>
        <v/>
      </c>
      <c r="S106" s="7">
        <f>IF(OR(C106="",Q106="Complete"),"",IF(MIN(IF(N(J106)&lt;TODAY(),1E9,J106),IF(N(M106)&lt;TODAY(),1E9,M106),IF(N(N106)&lt;TODAY(),1E9,N106),IF(N(P106)&lt;TODAY(),1E9,P106))=1E9,"",MIN(IF(N(J106)&lt;TODAY(),1E9,J106),IF(N(M106)&lt;TODAY(),1E9,M106),IF(N(N106)&lt;TODAY(),1E9,N106),IF(N(P106)&lt;TODAY(),1E9,P106))))</f>
        <v/>
      </c>
      <c r="T106" s="4">
        <f>IF(S106="","",IF(S106=M106,"Non-Extension Notice",IF(S106=N106,"Latest Shipment",IF(S106=P106,"Presentation Deadline","Expiry"))))</f>
        <v/>
      </c>
      <c r="U106" s="4">
        <f>IF(S106="","",S106-TODAY())</f>
        <v/>
      </c>
      <c r="V106" s="4">
        <f>IF(AND(B106="",C106=""),"",IF(J106="","Missing Date",IF(Q106="Complete","Complete",IF(J106&lt;TODAY(),"Expired",IF(AND(M106&lt;&gt;"",M106&lt;TODAY()),"Notice Deadline Passed",IF(U106&lt;=14,"Critical",IF(U106&lt;=60,"Due Soon","OK")))))))</f>
        <v/>
      </c>
    </row>
    <row r="107">
      <c r="M107" s="7">
        <f>IF(AND(K107="Yes",J107&lt;&gt;"",L107&lt;&gt;""),J107-L107,"")</f>
        <v/>
      </c>
      <c r="P107" s="7">
        <f>IF(OR(N107="",J107=""),"",MIN(J107,N107+IF(O107="",21,O107)))</f>
        <v/>
      </c>
      <c r="S107" s="7">
        <f>IF(OR(C107="",Q107="Complete"),"",IF(MIN(IF(N(J107)&lt;TODAY(),1E9,J107),IF(N(M107)&lt;TODAY(),1E9,M107),IF(N(N107)&lt;TODAY(),1E9,N107),IF(N(P107)&lt;TODAY(),1E9,P107))=1E9,"",MIN(IF(N(J107)&lt;TODAY(),1E9,J107),IF(N(M107)&lt;TODAY(),1E9,M107),IF(N(N107)&lt;TODAY(),1E9,N107),IF(N(P107)&lt;TODAY(),1E9,P107))))</f>
        <v/>
      </c>
      <c r="T107" s="4">
        <f>IF(S107="","",IF(S107=M107,"Non-Extension Notice",IF(S107=N107,"Latest Shipment",IF(S107=P107,"Presentation Deadline","Expiry"))))</f>
        <v/>
      </c>
      <c r="U107" s="4">
        <f>IF(S107="","",S107-TODAY())</f>
        <v/>
      </c>
      <c r="V107" s="4">
        <f>IF(AND(B107="",C107=""),"",IF(J107="","Missing Date",IF(Q107="Complete","Complete",IF(J107&lt;TODAY(),"Expired",IF(AND(M107&lt;&gt;"",M107&lt;TODAY()),"Notice Deadline Passed",IF(U107&lt;=14,"Critical",IF(U107&lt;=60,"Due Soon","OK")))))))</f>
        <v/>
      </c>
    </row>
    <row r="108">
      <c r="M108" s="7">
        <f>IF(AND(K108="Yes",J108&lt;&gt;"",L108&lt;&gt;""),J108-L108,"")</f>
        <v/>
      </c>
      <c r="P108" s="7">
        <f>IF(OR(N108="",J108=""),"",MIN(J108,N108+IF(O108="",21,O108)))</f>
        <v/>
      </c>
      <c r="S108" s="7">
        <f>IF(OR(C108="",Q108="Complete"),"",IF(MIN(IF(N(J108)&lt;TODAY(),1E9,J108),IF(N(M108)&lt;TODAY(),1E9,M108),IF(N(N108)&lt;TODAY(),1E9,N108),IF(N(P108)&lt;TODAY(),1E9,P108))=1E9,"",MIN(IF(N(J108)&lt;TODAY(),1E9,J108),IF(N(M108)&lt;TODAY(),1E9,M108),IF(N(N108)&lt;TODAY(),1E9,N108),IF(N(P108)&lt;TODAY(),1E9,P108))))</f>
        <v/>
      </c>
      <c r="T108" s="4">
        <f>IF(S108="","",IF(S108=M108,"Non-Extension Notice",IF(S108=N108,"Latest Shipment",IF(S108=P108,"Presentation Deadline","Expiry"))))</f>
        <v/>
      </c>
      <c r="U108" s="4">
        <f>IF(S108="","",S108-TODAY())</f>
        <v/>
      </c>
      <c r="V108" s="4">
        <f>IF(AND(B108="",C108=""),"",IF(J108="","Missing Date",IF(Q108="Complete","Complete",IF(J108&lt;TODAY(),"Expired",IF(AND(M108&lt;&gt;"",M108&lt;TODAY()),"Notice Deadline Passed",IF(U108&lt;=14,"Critical",IF(U108&lt;=60,"Due Soon","OK")))))))</f>
        <v/>
      </c>
    </row>
    <row r="109">
      <c r="M109" s="7">
        <f>IF(AND(K109="Yes",J109&lt;&gt;"",L109&lt;&gt;""),J109-L109,"")</f>
        <v/>
      </c>
      <c r="P109" s="7">
        <f>IF(OR(N109="",J109=""),"",MIN(J109,N109+IF(O109="",21,O109)))</f>
        <v/>
      </c>
      <c r="S109" s="7">
        <f>IF(OR(C109="",Q109="Complete"),"",IF(MIN(IF(N(J109)&lt;TODAY(),1E9,J109),IF(N(M109)&lt;TODAY(),1E9,M109),IF(N(N109)&lt;TODAY(),1E9,N109),IF(N(P109)&lt;TODAY(),1E9,P109))=1E9,"",MIN(IF(N(J109)&lt;TODAY(),1E9,J109),IF(N(M109)&lt;TODAY(),1E9,M109),IF(N(N109)&lt;TODAY(),1E9,N109),IF(N(P109)&lt;TODAY(),1E9,P109))))</f>
        <v/>
      </c>
      <c r="T109" s="4">
        <f>IF(S109="","",IF(S109=M109,"Non-Extension Notice",IF(S109=N109,"Latest Shipment",IF(S109=P109,"Presentation Deadline","Expiry"))))</f>
        <v/>
      </c>
      <c r="U109" s="4">
        <f>IF(S109="","",S109-TODAY())</f>
        <v/>
      </c>
      <c r="V109" s="4">
        <f>IF(AND(B109="",C109=""),"",IF(J109="","Missing Date",IF(Q109="Complete","Complete",IF(J109&lt;TODAY(),"Expired",IF(AND(M109&lt;&gt;"",M109&lt;TODAY()),"Notice Deadline Passed",IF(U109&lt;=14,"Critical",IF(U109&lt;=60,"Due Soon","OK")))))))</f>
        <v/>
      </c>
    </row>
    <row r="110">
      <c r="M110" s="7">
        <f>IF(AND(K110="Yes",J110&lt;&gt;"",L110&lt;&gt;""),J110-L110,"")</f>
        <v/>
      </c>
      <c r="P110" s="7">
        <f>IF(OR(N110="",J110=""),"",MIN(J110,N110+IF(O110="",21,O110)))</f>
        <v/>
      </c>
      <c r="S110" s="7">
        <f>IF(OR(C110="",Q110="Complete"),"",IF(MIN(IF(N(J110)&lt;TODAY(),1E9,J110),IF(N(M110)&lt;TODAY(),1E9,M110),IF(N(N110)&lt;TODAY(),1E9,N110),IF(N(P110)&lt;TODAY(),1E9,P110))=1E9,"",MIN(IF(N(J110)&lt;TODAY(),1E9,J110),IF(N(M110)&lt;TODAY(),1E9,M110),IF(N(N110)&lt;TODAY(),1E9,N110),IF(N(P110)&lt;TODAY(),1E9,P110))))</f>
        <v/>
      </c>
      <c r="T110" s="4">
        <f>IF(S110="","",IF(S110=M110,"Non-Extension Notice",IF(S110=N110,"Latest Shipment",IF(S110=P110,"Presentation Deadline","Expiry"))))</f>
        <v/>
      </c>
      <c r="U110" s="4">
        <f>IF(S110="","",S110-TODAY())</f>
        <v/>
      </c>
      <c r="V110" s="4">
        <f>IF(AND(B110="",C110=""),"",IF(J110="","Missing Date",IF(Q110="Complete","Complete",IF(J110&lt;TODAY(),"Expired",IF(AND(M110&lt;&gt;"",M110&lt;TODAY()),"Notice Deadline Passed",IF(U110&lt;=14,"Critical",IF(U110&lt;=60,"Due Soon","OK")))))))</f>
        <v/>
      </c>
    </row>
    <row r="111">
      <c r="M111" s="7">
        <f>IF(AND(K111="Yes",J111&lt;&gt;"",L111&lt;&gt;""),J111-L111,"")</f>
        <v/>
      </c>
      <c r="P111" s="7">
        <f>IF(OR(N111="",J111=""),"",MIN(J111,N111+IF(O111="",21,O111)))</f>
        <v/>
      </c>
      <c r="S111" s="7">
        <f>IF(OR(C111="",Q111="Complete"),"",IF(MIN(IF(N(J111)&lt;TODAY(),1E9,J111),IF(N(M111)&lt;TODAY(),1E9,M111),IF(N(N111)&lt;TODAY(),1E9,N111),IF(N(P111)&lt;TODAY(),1E9,P111))=1E9,"",MIN(IF(N(J111)&lt;TODAY(),1E9,J111),IF(N(M111)&lt;TODAY(),1E9,M111),IF(N(N111)&lt;TODAY(),1E9,N111),IF(N(P111)&lt;TODAY(),1E9,P111))))</f>
        <v/>
      </c>
      <c r="T111" s="4">
        <f>IF(S111="","",IF(S111=M111,"Non-Extension Notice",IF(S111=N111,"Latest Shipment",IF(S111=P111,"Presentation Deadline","Expiry"))))</f>
        <v/>
      </c>
      <c r="U111" s="4">
        <f>IF(S111="","",S111-TODAY())</f>
        <v/>
      </c>
      <c r="V111" s="4">
        <f>IF(AND(B111="",C111=""),"",IF(J111="","Missing Date",IF(Q111="Complete","Complete",IF(J111&lt;TODAY(),"Expired",IF(AND(M111&lt;&gt;"",M111&lt;TODAY()),"Notice Deadline Passed",IF(U111&lt;=14,"Critical",IF(U111&lt;=60,"Due Soon","OK")))))))</f>
        <v/>
      </c>
    </row>
    <row r="112">
      <c r="M112" s="7">
        <f>IF(AND(K112="Yes",J112&lt;&gt;"",L112&lt;&gt;""),J112-L112,"")</f>
        <v/>
      </c>
      <c r="P112" s="7">
        <f>IF(OR(N112="",J112=""),"",MIN(J112,N112+IF(O112="",21,O112)))</f>
        <v/>
      </c>
      <c r="S112" s="7">
        <f>IF(OR(C112="",Q112="Complete"),"",IF(MIN(IF(N(J112)&lt;TODAY(),1E9,J112),IF(N(M112)&lt;TODAY(),1E9,M112),IF(N(N112)&lt;TODAY(),1E9,N112),IF(N(P112)&lt;TODAY(),1E9,P112))=1E9,"",MIN(IF(N(J112)&lt;TODAY(),1E9,J112),IF(N(M112)&lt;TODAY(),1E9,M112),IF(N(N112)&lt;TODAY(),1E9,N112),IF(N(P112)&lt;TODAY(),1E9,P112))))</f>
        <v/>
      </c>
      <c r="T112" s="4">
        <f>IF(S112="","",IF(S112=M112,"Non-Extension Notice",IF(S112=N112,"Latest Shipment",IF(S112=P112,"Presentation Deadline","Expiry"))))</f>
        <v/>
      </c>
      <c r="U112" s="4">
        <f>IF(S112="","",S112-TODAY())</f>
        <v/>
      </c>
      <c r="V112" s="4">
        <f>IF(AND(B112="",C112=""),"",IF(J112="","Missing Date",IF(Q112="Complete","Complete",IF(J112&lt;TODAY(),"Expired",IF(AND(M112&lt;&gt;"",M112&lt;TODAY()),"Notice Deadline Passed",IF(U112&lt;=14,"Critical",IF(U112&lt;=60,"Due Soon","OK")))))))</f>
        <v/>
      </c>
    </row>
    <row r="113">
      <c r="M113" s="7">
        <f>IF(AND(K113="Yes",J113&lt;&gt;"",L113&lt;&gt;""),J113-L113,"")</f>
        <v/>
      </c>
      <c r="P113" s="7">
        <f>IF(OR(N113="",J113=""),"",MIN(J113,N113+IF(O113="",21,O113)))</f>
        <v/>
      </c>
      <c r="S113" s="7">
        <f>IF(OR(C113="",Q113="Complete"),"",IF(MIN(IF(N(J113)&lt;TODAY(),1E9,J113),IF(N(M113)&lt;TODAY(),1E9,M113),IF(N(N113)&lt;TODAY(),1E9,N113),IF(N(P113)&lt;TODAY(),1E9,P113))=1E9,"",MIN(IF(N(J113)&lt;TODAY(),1E9,J113),IF(N(M113)&lt;TODAY(),1E9,M113),IF(N(N113)&lt;TODAY(),1E9,N113),IF(N(P113)&lt;TODAY(),1E9,P113))))</f>
        <v/>
      </c>
      <c r="T113" s="4">
        <f>IF(S113="","",IF(S113=M113,"Non-Extension Notice",IF(S113=N113,"Latest Shipment",IF(S113=P113,"Presentation Deadline","Expiry"))))</f>
        <v/>
      </c>
      <c r="U113" s="4">
        <f>IF(S113="","",S113-TODAY())</f>
        <v/>
      </c>
      <c r="V113" s="4">
        <f>IF(AND(B113="",C113=""),"",IF(J113="","Missing Date",IF(Q113="Complete","Complete",IF(J113&lt;TODAY(),"Expired",IF(AND(M113&lt;&gt;"",M113&lt;TODAY()),"Notice Deadline Passed",IF(U113&lt;=14,"Critical",IF(U113&lt;=60,"Due Soon","OK")))))))</f>
        <v/>
      </c>
    </row>
    <row r="114">
      <c r="M114" s="7">
        <f>IF(AND(K114="Yes",J114&lt;&gt;"",L114&lt;&gt;""),J114-L114,"")</f>
        <v/>
      </c>
      <c r="P114" s="7">
        <f>IF(OR(N114="",J114=""),"",MIN(J114,N114+IF(O114="",21,O114)))</f>
        <v/>
      </c>
      <c r="S114" s="7">
        <f>IF(OR(C114="",Q114="Complete"),"",IF(MIN(IF(N(J114)&lt;TODAY(),1E9,J114),IF(N(M114)&lt;TODAY(),1E9,M114),IF(N(N114)&lt;TODAY(),1E9,N114),IF(N(P114)&lt;TODAY(),1E9,P114))=1E9,"",MIN(IF(N(J114)&lt;TODAY(),1E9,J114),IF(N(M114)&lt;TODAY(),1E9,M114),IF(N(N114)&lt;TODAY(),1E9,N114),IF(N(P114)&lt;TODAY(),1E9,P114))))</f>
        <v/>
      </c>
      <c r="T114" s="4">
        <f>IF(S114="","",IF(S114=M114,"Non-Extension Notice",IF(S114=N114,"Latest Shipment",IF(S114=P114,"Presentation Deadline","Expiry"))))</f>
        <v/>
      </c>
      <c r="U114" s="4">
        <f>IF(S114="","",S114-TODAY())</f>
        <v/>
      </c>
      <c r="V114" s="4">
        <f>IF(AND(B114="",C114=""),"",IF(J114="","Missing Date",IF(Q114="Complete","Complete",IF(J114&lt;TODAY(),"Expired",IF(AND(M114&lt;&gt;"",M114&lt;TODAY()),"Notice Deadline Passed",IF(U114&lt;=14,"Critical",IF(U114&lt;=60,"Due Soon","OK")))))))</f>
        <v/>
      </c>
    </row>
    <row r="115">
      <c r="M115" s="7">
        <f>IF(AND(K115="Yes",J115&lt;&gt;"",L115&lt;&gt;""),J115-L115,"")</f>
        <v/>
      </c>
      <c r="P115" s="7">
        <f>IF(OR(N115="",J115=""),"",MIN(J115,N115+IF(O115="",21,O115)))</f>
        <v/>
      </c>
      <c r="S115" s="7">
        <f>IF(OR(C115="",Q115="Complete"),"",IF(MIN(IF(N(J115)&lt;TODAY(),1E9,J115),IF(N(M115)&lt;TODAY(),1E9,M115),IF(N(N115)&lt;TODAY(),1E9,N115),IF(N(P115)&lt;TODAY(),1E9,P115))=1E9,"",MIN(IF(N(J115)&lt;TODAY(),1E9,J115),IF(N(M115)&lt;TODAY(),1E9,M115),IF(N(N115)&lt;TODAY(),1E9,N115),IF(N(P115)&lt;TODAY(),1E9,P115))))</f>
        <v/>
      </c>
      <c r="T115" s="4">
        <f>IF(S115="","",IF(S115=M115,"Non-Extension Notice",IF(S115=N115,"Latest Shipment",IF(S115=P115,"Presentation Deadline","Expiry"))))</f>
        <v/>
      </c>
      <c r="U115" s="4">
        <f>IF(S115="","",S115-TODAY())</f>
        <v/>
      </c>
      <c r="V115" s="4">
        <f>IF(AND(B115="",C115=""),"",IF(J115="","Missing Date",IF(Q115="Complete","Complete",IF(J115&lt;TODAY(),"Expired",IF(AND(M115&lt;&gt;"",M115&lt;TODAY()),"Notice Deadline Passed",IF(U115&lt;=14,"Critical",IF(U115&lt;=60,"Due Soon","OK")))))))</f>
        <v/>
      </c>
    </row>
    <row r="116">
      <c r="M116" s="7">
        <f>IF(AND(K116="Yes",J116&lt;&gt;"",L116&lt;&gt;""),J116-L116,"")</f>
        <v/>
      </c>
      <c r="P116" s="7">
        <f>IF(OR(N116="",J116=""),"",MIN(J116,N116+IF(O116="",21,O116)))</f>
        <v/>
      </c>
      <c r="S116" s="7">
        <f>IF(OR(C116="",Q116="Complete"),"",IF(MIN(IF(N(J116)&lt;TODAY(),1E9,J116),IF(N(M116)&lt;TODAY(),1E9,M116),IF(N(N116)&lt;TODAY(),1E9,N116),IF(N(P116)&lt;TODAY(),1E9,P116))=1E9,"",MIN(IF(N(J116)&lt;TODAY(),1E9,J116),IF(N(M116)&lt;TODAY(),1E9,M116),IF(N(N116)&lt;TODAY(),1E9,N116),IF(N(P116)&lt;TODAY(),1E9,P116))))</f>
        <v/>
      </c>
      <c r="T116" s="4">
        <f>IF(S116="","",IF(S116=M116,"Non-Extension Notice",IF(S116=N116,"Latest Shipment",IF(S116=P116,"Presentation Deadline","Expiry"))))</f>
        <v/>
      </c>
      <c r="U116" s="4">
        <f>IF(S116="","",S116-TODAY())</f>
        <v/>
      </c>
      <c r="V116" s="4">
        <f>IF(AND(B116="",C116=""),"",IF(J116="","Missing Date",IF(Q116="Complete","Complete",IF(J116&lt;TODAY(),"Expired",IF(AND(M116&lt;&gt;"",M116&lt;TODAY()),"Notice Deadline Passed",IF(U116&lt;=14,"Critical",IF(U116&lt;=60,"Due Soon","OK")))))))</f>
        <v/>
      </c>
    </row>
    <row r="117">
      <c r="M117" s="7">
        <f>IF(AND(K117="Yes",J117&lt;&gt;"",L117&lt;&gt;""),J117-L117,"")</f>
        <v/>
      </c>
      <c r="P117" s="7">
        <f>IF(OR(N117="",J117=""),"",MIN(J117,N117+IF(O117="",21,O117)))</f>
        <v/>
      </c>
      <c r="S117" s="7">
        <f>IF(OR(C117="",Q117="Complete"),"",IF(MIN(IF(N(J117)&lt;TODAY(),1E9,J117),IF(N(M117)&lt;TODAY(),1E9,M117),IF(N(N117)&lt;TODAY(),1E9,N117),IF(N(P117)&lt;TODAY(),1E9,P117))=1E9,"",MIN(IF(N(J117)&lt;TODAY(),1E9,J117),IF(N(M117)&lt;TODAY(),1E9,M117),IF(N(N117)&lt;TODAY(),1E9,N117),IF(N(P117)&lt;TODAY(),1E9,P117))))</f>
        <v/>
      </c>
      <c r="T117" s="4">
        <f>IF(S117="","",IF(S117=M117,"Non-Extension Notice",IF(S117=N117,"Latest Shipment",IF(S117=P117,"Presentation Deadline","Expiry"))))</f>
        <v/>
      </c>
      <c r="U117" s="4">
        <f>IF(S117="","",S117-TODAY())</f>
        <v/>
      </c>
      <c r="V117" s="4">
        <f>IF(AND(B117="",C117=""),"",IF(J117="","Missing Date",IF(Q117="Complete","Complete",IF(J117&lt;TODAY(),"Expired",IF(AND(M117&lt;&gt;"",M117&lt;TODAY()),"Notice Deadline Passed",IF(U117&lt;=14,"Critical",IF(U117&lt;=60,"Due Soon","OK")))))))</f>
        <v/>
      </c>
    </row>
    <row r="118">
      <c r="M118" s="7">
        <f>IF(AND(K118="Yes",J118&lt;&gt;"",L118&lt;&gt;""),J118-L118,"")</f>
        <v/>
      </c>
      <c r="P118" s="7">
        <f>IF(OR(N118="",J118=""),"",MIN(J118,N118+IF(O118="",21,O118)))</f>
        <v/>
      </c>
      <c r="S118" s="7">
        <f>IF(OR(C118="",Q118="Complete"),"",IF(MIN(IF(N(J118)&lt;TODAY(),1E9,J118),IF(N(M118)&lt;TODAY(),1E9,M118),IF(N(N118)&lt;TODAY(),1E9,N118),IF(N(P118)&lt;TODAY(),1E9,P118))=1E9,"",MIN(IF(N(J118)&lt;TODAY(),1E9,J118),IF(N(M118)&lt;TODAY(),1E9,M118),IF(N(N118)&lt;TODAY(),1E9,N118),IF(N(P118)&lt;TODAY(),1E9,P118))))</f>
        <v/>
      </c>
      <c r="T118" s="4">
        <f>IF(S118="","",IF(S118=M118,"Non-Extension Notice",IF(S118=N118,"Latest Shipment",IF(S118=P118,"Presentation Deadline","Expiry"))))</f>
        <v/>
      </c>
      <c r="U118" s="4">
        <f>IF(S118="","",S118-TODAY())</f>
        <v/>
      </c>
      <c r="V118" s="4">
        <f>IF(AND(B118="",C118=""),"",IF(J118="","Missing Date",IF(Q118="Complete","Complete",IF(J118&lt;TODAY(),"Expired",IF(AND(M118&lt;&gt;"",M118&lt;TODAY()),"Notice Deadline Passed",IF(U118&lt;=14,"Critical",IF(U118&lt;=60,"Due Soon","OK")))))))</f>
        <v/>
      </c>
    </row>
    <row r="119">
      <c r="M119" s="7">
        <f>IF(AND(K119="Yes",J119&lt;&gt;"",L119&lt;&gt;""),J119-L119,"")</f>
        <v/>
      </c>
      <c r="P119" s="7">
        <f>IF(OR(N119="",J119=""),"",MIN(J119,N119+IF(O119="",21,O119)))</f>
        <v/>
      </c>
      <c r="S119" s="7">
        <f>IF(OR(C119="",Q119="Complete"),"",IF(MIN(IF(N(J119)&lt;TODAY(),1E9,J119),IF(N(M119)&lt;TODAY(),1E9,M119),IF(N(N119)&lt;TODAY(),1E9,N119),IF(N(P119)&lt;TODAY(),1E9,P119))=1E9,"",MIN(IF(N(J119)&lt;TODAY(),1E9,J119),IF(N(M119)&lt;TODAY(),1E9,M119),IF(N(N119)&lt;TODAY(),1E9,N119),IF(N(P119)&lt;TODAY(),1E9,P119))))</f>
        <v/>
      </c>
      <c r="T119" s="4">
        <f>IF(S119="","",IF(S119=M119,"Non-Extension Notice",IF(S119=N119,"Latest Shipment",IF(S119=P119,"Presentation Deadline","Expiry"))))</f>
        <v/>
      </c>
      <c r="U119" s="4">
        <f>IF(S119="","",S119-TODAY())</f>
        <v/>
      </c>
      <c r="V119" s="4">
        <f>IF(AND(B119="",C119=""),"",IF(J119="","Missing Date",IF(Q119="Complete","Complete",IF(J119&lt;TODAY(),"Expired",IF(AND(M119&lt;&gt;"",M119&lt;TODAY()),"Notice Deadline Passed",IF(U119&lt;=14,"Critical",IF(U119&lt;=60,"Due Soon","OK")))))))</f>
        <v/>
      </c>
    </row>
    <row r="120">
      <c r="M120" s="7">
        <f>IF(AND(K120="Yes",J120&lt;&gt;"",L120&lt;&gt;""),J120-L120,"")</f>
        <v/>
      </c>
      <c r="P120" s="7">
        <f>IF(OR(N120="",J120=""),"",MIN(J120,N120+IF(O120="",21,O120)))</f>
        <v/>
      </c>
      <c r="S120" s="7">
        <f>IF(OR(C120="",Q120="Complete"),"",IF(MIN(IF(N(J120)&lt;TODAY(),1E9,J120),IF(N(M120)&lt;TODAY(),1E9,M120),IF(N(N120)&lt;TODAY(),1E9,N120),IF(N(P120)&lt;TODAY(),1E9,P120))=1E9,"",MIN(IF(N(J120)&lt;TODAY(),1E9,J120),IF(N(M120)&lt;TODAY(),1E9,M120),IF(N(N120)&lt;TODAY(),1E9,N120),IF(N(P120)&lt;TODAY(),1E9,P120))))</f>
        <v/>
      </c>
      <c r="T120" s="4">
        <f>IF(S120="","",IF(S120=M120,"Non-Extension Notice",IF(S120=N120,"Latest Shipment",IF(S120=P120,"Presentation Deadline","Expiry"))))</f>
        <v/>
      </c>
      <c r="U120" s="4">
        <f>IF(S120="","",S120-TODAY())</f>
        <v/>
      </c>
      <c r="V120" s="4">
        <f>IF(AND(B120="",C120=""),"",IF(J120="","Missing Date",IF(Q120="Complete","Complete",IF(J120&lt;TODAY(),"Expired",IF(AND(M120&lt;&gt;"",M120&lt;TODAY()),"Notice Deadline Passed",IF(U120&lt;=14,"Critical",IF(U120&lt;=60,"Due Soon","OK")))))))</f>
        <v/>
      </c>
    </row>
    <row r="121">
      <c r="M121" s="7">
        <f>IF(AND(K121="Yes",J121&lt;&gt;"",L121&lt;&gt;""),J121-L121,"")</f>
        <v/>
      </c>
      <c r="P121" s="7">
        <f>IF(OR(N121="",J121=""),"",MIN(J121,N121+IF(O121="",21,O121)))</f>
        <v/>
      </c>
      <c r="S121" s="7">
        <f>IF(OR(C121="",Q121="Complete"),"",IF(MIN(IF(N(J121)&lt;TODAY(),1E9,J121),IF(N(M121)&lt;TODAY(),1E9,M121),IF(N(N121)&lt;TODAY(),1E9,N121),IF(N(P121)&lt;TODAY(),1E9,P121))=1E9,"",MIN(IF(N(J121)&lt;TODAY(),1E9,J121),IF(N(M121)&lt;TODAY(),1E9,M121),IF(N(N121)&lt;TODAY(),1E9,N121),IF(N(P121)&lt;TODAY(),1E9,P121))))</f>
        <v/>
      </c>
      <c r="T121" s="4">
        <f>IF(S121="","",IF(S121=M121,"Non-Extension Notice",IF(S121=N121,"Latest Shipment",IF(S121=P121,"Presentation Deadline","Expiry"))))</f>
        <v/>
      </c>
      <c r="U121" s="4">
        <f>IF(S121="","",S121-TODAY())</f>
        <v/>
      </c>
      <c r="V121" s="4">
        <f>IF(AND(B121="",C121=""),"",IF(J121="","Missing Date",IF(Q121="Complete","Complete",IF(J121&lt;TODAY(),"Expired",IF(AND(M121&lt;&gt;"",M121&lt;TODAY()),"Notice Deadline Passed",IF(U121&lt;=14,"Critical",IF(U121&lt;=60,"Due Soon","OK")))))))</f>
        <v/>
      </c>
    </row>
    <row r="122">
      <c r="M122" s="7">
        <f>IF(AND(K122="Yes",J122&lt;&gt;"",L122&lt;&gt;""),J122-L122,"")</f>
        <v/>
      </c>
      <c r="P122" s="7">
        <f>IF(OR(N122="",J122=""),"",MIN(J122,N122+IF(O122="",21,O122)))</f>
        <v/>
      </c>
      <c r="S122" s="7">
        <f>IF(OR(C122="",Q122="Complete"),"",IF(MIN(IF(N(J122)&lt;TODAY(),1E9,J122),IF(N(M122)&lt;TODAY(),1E9,M122),IF(N(N122)&lt;TODAY(),1E9,N122),IF(N(P122)&lt;TODAY(),1E9,P122))=1E9,"",MIN(IF(N(J122)&lt;TODAY(),1E9,J122),IF(N(M122)&lt;TODAY(),1E9,M122),IF(N(N122)&lt;TODAY(),1E9,N122),IF(N(P122)&lt;TODAY(),1E9,P122))))</f>
        <v/>
      </c>
      <c r="T122" s="4">
        <f>IF(S122="","",IF(S122=M122,"Non-Extension Notice",IF(S122=N122,"Latest Shipment",IF(S122=P122,"Presentation Deadline","Expiry"))))</f>
        <v/>
      </c>
      <c r="U122" s="4">
        <f>IF(S122="","",S122-TODAY())</f>
        <v/>
      </c>
      <c r="V122" s="4">
        <f>IF(AND(B122="",C122=""),"",IF(J122="","Missing Date",IF(Q122="Complete","Complete",IF(J122&lt;TODAY(),"Expired",IF(AND(M122&lt;&gt;"",M122&lt;TODAY()),"Notice Deadline Passed",IF(U122&lt;=14,"Critical",IF(U122&lt;=60,"Due Soon","OK")))))))</f>
        <v/>
      </c>
    </row>
    <row r="123">
      <c r="M123" s="7">
        <f>IF(AND(K123="Yes",J123&lt;&gt;"",L123&lt;&gt;""),J123-L123,"")</f>
        <v/>
      </c>
      <c r="P123" s="7">
        <f>IF(OR(N123="",J123=""),"",MIN(J123,N123+IF(O123="",21,O123)))</f>
        <v/>
      </c>
      <c r="S123" s="7">
        <f>IF(OR(C123="",Q123="Complete"),"",IF(MIN(IF(N(J123)&lt;TODAY(),1E9,J123),IF(N(M123)&lt;TODAY(),1E9,M123),IF(N(N123)&lt;TODAY(),1E9,N123),IF(N(P123)&lt;TODAY(),1E9,P123))=1E9,"",MIN(IF(N(J123)&lt;TODAY(),1E9,J123),IF(N(M123)&lt;TODAY(),1E9,M123),IF(N(N123)&lt;TODAY(),1E9,N123),IF(N(P123)&lt;TODAY(),1E9,P123))))</f>
        <v/>
      </c>
      <c r="T123" s="4">
        <f>IF(S123="","",IF(S123=M123,"Non-Extension Notice",IF(S123=N123,"Latest Shipment",IF(S123=P123,"Presentation Deadline","Expiry"))))</f>
        <v/>
      </c>
      <c r="U123" s="4">
        <f>IF(S123="","",S123-TODAY())</f>
        <v/>
      </c>
      <c r="V123" s="4">
        <f>IF(AND(B123="",C123=""),"",IF(J123="","Missing Date",IF(Q123="Complete","Complete",IF(J123&lt;TODAY(),"Expired",IF(AND(M123&lt;&gt;"",M123&lt;TODAY()),"Notice Deadline Passed",IF(U123&lt;=14,"Critical",IF(U123&lt;=60,"Due Soon","OK")))))))</f>
        <v/>
      </c>
    </row>
    <row r="124">
      <c r="M124" s="7">
        <f>IF(AND(K124="Yes",J124&lt;&gt;"",L124&lt;&gt;""),J124-L124,"")</f>
        <v/>
      </c>
      <c r="P124" s="7">
        <f>IF(OR(N124="",J124=""),"",MIN(J124,N124+IF(O124="",21,O124)))</f>
        <v/>
      </c>
      <c r="S124" s="7">
        <f>IF(OR(C124="",Q124="Complete"),"",IF(MIN(IF(N(J124)&lt;TODAY(),1E9,J124),IF(N(M124)&lt;TODAY(),1E9,M124),IF(N(N124)&lt;TODAY(),1E9,N124),IF(N(P124)&lt;TODAY(),1E9,P124))=1E9,"",MIN(IF(N(J124)&lt;TODAY(),1E9,J124),IF(N(M124)&lt;TODAY(),1E9,M124),IF(N(N124)&lt;TODAY(),1E9,N124),IF(N(P124)&lt;TODAY(),1E9,P124))))</f>
        <v/>
      </c>
      <c r="T124" s="4">
        <f>IF(S124="","",IF(S124=M124,"Non-Extension Notice",IF(S124=N124,"Latest Shipment",IF(S124=P124,"Presentation Deadline","Expiry"))))</f>
        <v/>
      </c>
      <c r="U124" s="4">
        <f>IF(S124="","",S124-TODAY())</f>
        <v/>
      </c>
      <c r="V124" s="4">
        <f>IF(AND(B124="",C124=""),"",IF(J124="","Missing Date",IF(Q124="Complete","Complete",IF(J124&lt;TODAY(),"Expired",IF(AND(M124&lt;&gt;"",M124&lt;TODAY()),"Notice Deadline Passed",IF(U124&lt;=14,"Critical",IF(U124&lt;=60,"Due Soon","OK")))))))</f>
        <v/>
      </c>
    </row>
    <row r="125">
      <c r="M125" s="7">
        <f>IF(AND(K125="Yes",J125&lt;&gt;"",L125&lt;&gt;""),J125-L125,"")</f>
        <v/>
      </c>
      <c r="P125" s="7">
        <f>IF(OR(N125="",J125=""),"",MIN(J125,N125+IF(O125="",21,O125)))</f>
        <v/>
      </c>
      <c r="S125" s="7">
        <f>IF(OR(C125="",Q125="Complete"),"",IF(MIN(IF(N(J125)&lt;TODAY(),1E9,J125),IF(N(M125)&lt;TODAY(),1E9,M125),IF(N(N125)&lt;TODAY(),1E9,N125),IF(N(P125)&lt;TODAY(),1E9,P125))=1E9,"",MIN(IF(N(J125)&lt;TODAY(),1E9,J125),IF(N(M125)&lt;TODAY(),1E9,M125),IF(N(N125)&lt;TODAY(),1E9,N125),IF(N(P125)&lt;TODAY(),1E9,P125))))</f>
        <v/>
      </c>
      <c r="T125" s="4">
        <f>IF(S125="","",IF(S125=M125,"Non-Extension Notice",IF(S125=N125,"Latest Shipment",IF(S125=P125,"Presentation Deadline","Expiry"))))</f>
        <v/>
      </c>
      <c r="U125" s="4">
        <f>IF(S125="","",S125-TODAY())</f>
        <v/>
      </c>
      <c r="V125" s="4">
        <f>IF(AND(B125="",C125=""),"",IF(J125="","Missing Date",IF(Q125="Complete","Complete",IF(J125&lt;TODAY(),"Expired",IF(AND(M125&lt;&gt;"",M125&lt;TODAY()),"Notice Deadline Passed",IF(U125&lt;=14,"Critical",IF(U125&lt;=60,"Due Soon","OK")))))))</f>
        <v/>
      </c>
    </row>
    <row r="126">
      <c r="M126" s="7">
        <f>IF(AND(K126="Yes",J126&lt;&gt;"",L126&lt;&gt;""),J126-L126,"")</f>
        <v/>
      </c>
      <c r="P126" s="7">
        <f>IF(OR(N126="",J126=""),"",MIN(J126,N126+IF(O126="",21,O126)))</f>
        <v/>
      </c>
      <c r="S126" s="7">
        <f>IF(OR(C126="",Q126="Complete"),"",IF(MIN(IF(N(J126)&lt;TODAY(),1E9,J126),IF(N(M126)&lt;TODAY(),1E9,M126),IF(N(N126)&lt;TODAY(),1E9,N126),IF(N(P126)&lt;TODAY(),1E9,P126))=1E9,"",MIN(IF(N(J126)&lt;TODAY(),1E9,J126),IF(N(M126)&lt;TODAY(),1E9,M126),IF(N(N126)&lt;TODAY(),1E9,N126),IF(N(P126)&lt;TODAY(),1E9,P126))))</f>
        <v/>
      </c>
      <c r="T126" s="4">
        <f>IF(S126="","",IF(S126=M126,"Non-Extension Notice",IF(S126=N126,"Latest Shipment",IF(S126=P126,"Presentation Deadline","Expiry"))))</f>
        <v/>
      </c>
      <c r="U126" s="4">
        <f>IF(S126="","",S126-TODAY())</f>
        <v/>
      </c>
      <c r="V126" s="4">
        <f>IF(AND(B126="",C126=""),"",IF(J126="","Missing Date",IF(Q126="Complete","Complete",IF(J126&lt;TODAY(),"Expired",IF(AND(M126&lt;&gt;"",M126&lt;TODAY()),"Notice Deadline Passed",IF(U126&lt;=14,"Critical",IF(U126&lt;=60,"Due Soon","OK")))))))</f>
        <v/>
      </c>
    </row>
    <row r="127">
      <c r="M127" s="7">
        <f>IF(AND(K127="Yes",J127&lt;&gt;"",L127&lt;&gt;""),J127-L127,"")</f>
        <v/>
      </c>
      <c r="P127" s="7">
        <f>IF(OR(N127="",J127=""),"",MIN(J127,N127+IF(O127="",21,O127)))</f>
        <v/>
      </c>
      <c r="S127" s="7">
        <f>IF(OR(C127="",Q127="Complete"),"",IF(MIN(IF(N(J127)&lt;TODAY(),1E9,J127),IF(N(M127)&lt;TODAY(),1E9,M127),IF(N(N127)&lt;TODAY(),1E9,N127),IF(N(P127)&lt;TODAY(),1E9,P127))=1E9,"",MIN(IF(N(J127)&lt;TODAY(),1E9,J127),IF(N(M127)&lt;TODAY(),1E9,M127),IF(N(N127)&lt;TODAY(),1E9,N127),IF(N(P127)&lt;TODAY(),1E9,P127))))</f>
        <v/>
      </c>
      <c r="T127" s="4">
        <f>IF(S127="","",IF(S127=M127,"Non-Extension Notice",IF(S127=N127,"Latest Shipment",IF(S127=P127,"Presentation Deadline","Expiry"))))</f>
        <v/>
      </c>
      <c r="U127" s="4">
        <f>IF(S127="","",S127-TODAY())</f>
        <v/>
      </c>
      <c r="V127" s="4">
        <f>IF(AND(B127="",C127=""),"",IF(J127="","Missing Date",IF(Q127="Complete","Complete",IF(J127&lt;TODAY(),"Expired",IF(AND(M127&lt;&gt;"",M127&lt;TODAY()),"Notice Deadline Passed",IF(U127&lt;=14,"Critical",IF(U127&lt;=60,"Due Soon","OK")))))))</f>
        <v/>
      </c>
    </row>
    <row r="128">
      <c r="M128" s="7">
        <f>IF(AND(K128="Yes",J128&lt;&gt;"",L128&lt;&gt;""),J128-L128,"")</f>
        <v/>
      </c>
      <c r="P128" s="7">
        <f>IF(OR(N128="",J128=""),"",MIN(J128,N128+IF(O128="",21,O128)))</f>
        <v/>
      </c>
      <c r="S128" s="7">
        <f>IF(OR(C128="",Q128="Complete"),"",IF(MIN(IF(N(J128)&lt;TODAY(),1E9,J128),IF(N(M128)&lt;TODAY(),1E9,M128),IF(N(N128)&lt;TODAY(),1E9,N128),IF(N(P128)&lt;TODAY(),1E9,P128))=1E9,"",MIN(IF(N(J128)&lt;TODAY(),1E9,J128),IF(N(M128)&lt;TODAY(),1E9,M128),IF(N(N128)&lt;TODAY(),1E9,N128),IF(N(P128)&lt;TODAY(),1E9,P128))))</f>
        <v/>
      </c>
      <c r="T128" s="4">
        <f>IF(S128="","",IF(S128=M128,"Non-Extension Notice",IF(S128=N128,"Latest Shipment",IF(S128=P128,"Presentation Deadline","Expiry"))))</f>
        <v/>
      </c>
      <c r="U128" s="4">
        <f>IF(S128="","",S128-TODAY())</f>
        <v/>
      </c>
      <c r="V128" s="4">
        <f>IF(AND(B128="",C128=""),"",IF(J128="","Missing Date",IF(Q128="Complete","Complete",IF(J128&lt;TODAY(),"Expired",IF(AND(M128&lt;&gt;"",M128&lt;TODAY()),"Notice Deadline Passed",IF(U128&lt;=14,"Critical",IF(U128&lt;=60,"Due Soon","OK")))))))</f>
        <v/>
      </c>
    </row>
    <row r="129">
      <c r="M129" s="7">
        <f>IF(AND(K129="Yes",J129&lt;&gt;"",L129&lt;&gt;""),J129-L129,"")</f>
        <v/>
      </c>
      <c r="P129" s="7">
        <f>IF(OR(N129="",J129=""),"",MIN(J129,N129+IF(O129="",21,O129)))</f>
        <v/>
      </c>
      <c r="S129" s="7">
        <f>IF(OR(C129="",Q129="Complete"),"",IF(MIN(IF(N(J129)&lt;TODAY(),1E9,J129),IF(N(M129)&lt;TODAY(),1E9,M129),IF(N(N129)&lt;TODAY(),1E9,N129),IF(N(P129)&lt;TODAY(),1E9,P129))=1E9,"",MIN(IF(N(J129)&lt;TODAY(),1E9,J129),IF(N(M129)&lt;TODAY(),1E9,M129),IF(N(N129)&lt;TODAY(),1E9,N129),IF(N(P129)&lt;TODAY(),1E9,P129))))</f>
        <v/>
      </c>
      <c r="T129" s="4">
        <f>IF(S129="","",IF(S129=M129,"Non-Extension Notice",IF(S129=N129,"Latest Shipment",IF(S129=P129,"Presentation Deadline","Expiry"))))</f>
        <v/>
      </c>
      <c r="U129" s="4">
        <f>IF(S129="","",S129-TODAY())</f>
        <v/>
      </c>
      <c r="V129" s="4">
        <f>IF(AND(B129="",C129=""),"",IF(J129="","Missing Date",IF(Q129="Complete","Complete",IF(J129&lt;TODAY(),"Expired",IF(AND(M129&lt;&gt;"",M129&lt;TODAY()),"Notice Deadline Passed",IF(U129&lt;=14,"Critical",IF(U129&lt;=60,"Due Soon","OK")))))))</f>
        <v/>
      </c>
    </row>
    <row r="130">
      <c r="M130" s="7">
        <f>IF(AND(K130="Yes",J130&lt;&gt;"",L130&lt;&gt;""),J130-L130,"")</f>
        <v/>
      </c>
      <c r="P130" s="7">
        <f>IF(OR(N130="",J130=""),"",MIN(J130,N130+IF(O130="",21,O130)))</f>
        <v/>
      </c>
      <c r="S130" s="7">
        <f>IF(OR(C130="",Q130="Complete"),"",IF(MIN(IF(N(J130)&lt;TODAY(),1E9,J130),IF(N(M130)&lt;TODAY(),1E9,M130),IF(N(N130)&lt;TODAY(),1E9,N130),IF(N(P130)&lt;TODAY(),1E9,P130))=1E9,"",MIN(IF(N(J130)&lt;TODAY(),1E9,J130),IF(N(M130)&lt;TODAY(),1E9,M130),IF(N(N130)&lt;TODAY(),1E9,N130),IF(N(P130)&lt;TODAY(),1E9,P130))))</f>
        <v/>
      </c>
      <c r="T130" s="4">
        <f>IF(S130="","",IF(S130=M130,"Non-Extension Notice",IF(S130=N130,"Latest Shipment",IF(S130=P130,"Presentation Deadline","Expiry"))))</f>
        <v/>
      </c>
      <c r="U130" s="4">
        <f>IF(S130="","",S130-TODAY())</f>
        <v/>
      </c>
      <c r="V130" s="4">
        <f>IF(AND(B130="",C130=""),"",IF(J130="","Missing Date",IF(Q130="Complete","Complete",IF(J130&lt;TODAY(),"Expired",IF(AND(M130&lt;&gt;"",M130&lt;TODAY()),"Notice Deadline Passed",IF(U130&lt;=14,"Critical",IF(U130&lt;=60,"Due Soon","OK")))))))</f>
        <v/>
      </c>
    </row>
    <row r="131">
      <c r="M131" s="7">
        <f>IF(AND(K131="Yes",J131&lt;&gt;"",L131&lt;&gt;""),J131-L131,"")</f>
        <v/>
      </c>
      <c r="P131" s="7">
        <f>IF(OR(N131="",J131=""),"",MIN(J131,N131+IF(O131="",21,O131)))</f>
        <v/>
      </c>
      <c r="S131" s="7">
        <f>IF(OR(C131="",Q131="Complete"),"",IF(MIN(IF(N(J131)&lt;TODAY(),1E9,J131),IF(N(M131)&lt;TODAY(),1E9,M131),IF(N(N131)&lt;TODAY(),1E9,N131),IF(N(P131)&lt;TODAY(),1E9,P131))=1E9,"",MIN(IF(N(J131)&lt;TODAY(),1E9,J131),IF(N(M131)&lt;TODAY(),1E9,M131),IF(N(N131)&lt;TODAY(),1E9,N131),IF(N(P131)&lt;TODAY(),1E9,P131))))</f>
        <v/>
      </c>
      <c r="T131" s="4">
        <f>IF(S131="","",IF(S131=M131,"Non-Extension Notice",IF(S131=N131,"Latest Shipment",IF(S131=P131,"Presentation Deadline","Expiry"))))</f>
        <v/>
      </c>
      <c r="U131" s="4">
        <f>IF(S131="","",S131-TODAY())</f>
        <v/>
      </c>
      <c r="V131" s="4">
        <f>IF(AND(B131="",C131=""),"",IF(J131="","Missing Date",IF(Q131="Complete","Complete",IF(J131&lt;TODAY(),"Expired",IF(AND(M131&lt;&gt;"",M131&lt;TODAY()),"Notice Deadline Passed",IF(U131&lt;=14,"Critical",IF(U131&lt;=60,"Due Soon","OK")))))))</f>
        <v/>
      </c>
    </row>
    <row r="132">
      <c r="M132" s="7">
        <f>IF(AND(K132="Yes",J132&lt;&gt;"",L132&lt;&gt;""),J132-L132,"")</f>
        <v/>
      </c>
      <c r="P132" s="7">
        <f>IF(OR(N132="",J132=""),"",MIN(J132,N132+IF(O132="",21,O132)))</f>
        <v/>
      </c>
      <c r="S132" s="7">
        <f>IF(OR(C132="",Q132="Complete"),"",IF(MIN(IF(N(J132)&lt;TODAY(),1E9,J132),IF(N(M132)&lt;TODAY(),1E9,M132),IF(N(N132)&lt;TODAY(),1E9,N132),IF(N(P132)&lt;TODAY(),1E9,P132))=1E9,"",MIN(IF(N(J132)&lt;TODAY(),1E9,J132),IF(N(M132)&lt;TODAY(),1E9,M132),IF(N(N132)&lt;TODAY(),1E9,N132),IF(N(P132)&lt;TODAY(),1E9,P132))))</f>
        <v/>
      </c>
      <c r="T132" s="4">
        <f>IF(S132="","",IF(S132=M132,"Non-Extension Notice",IF(S132=N132,"Latest Shipment",IF(S132=P132,"Presentation Deadline","Expiry"))))</f>
        <v/>
      </c>
      <c r="U132" s="4">
        <f>IF(S132="","",S132-TODAY())</f>
        <v/>
      </c>
      <c r="V132" s="4">
        <f>IF(AND(B132="",C132=""),"",IF(J132="","Missing Date",IF(Q132="Complete","Complete",IF(J132&lt;TODAY(),"Expired",IF(AND(M132&lt;&gt;"",M132&lt;TODAY()),"Notice Deadline Passed",IF(U132&lt;=14,"Critical",IF(U132&lt;=60,"Due Soon","OK")))))))</f>
        <v/>
      </c>
    </row>
    <row r="133">
      <c r="M133" s="7">
        <f>IF(AND(K133="Yes",J133&lt;&gt;"",L133&lt;&gt;""),J133-L133,"")</f>
        <v/>
      </c>
      <c r="P133" s="7">
        <f>IF(OR(N133="",J133=""),"",MIN(J133,N133+IF(O133="",21,O133)))</f>
        <v/>
      </c>
      <c r="S133" s="7">
        <f>IF(OR(C133="",Q133="Complete"),"",IF(MIN(IF(N(J133)&lt;TODAY(),1E9,J133),IF(N(M133)&lt;TODAY(),1E9,M133),IF(N(N133)&lt;TODAY(),1E9,N133),IF(N(P133)&lt;TODAY(),1E9,P133))=1E9,"",MIN(IF(N(J133)&lt;TODAY(),1E9,J133),IF(N(M133)&lt;TODAY(),1E9,M133),IF(N(N133)&lt;TODAY(),1E9,N133),IF(N(P133)&lt;TODAY(),1E9,P133))))</f>
        <v/>
      </c>
      <c r="T133" s="4">
        <f>IF(S133="","",IF(S133=M133,"Non-Extension Notice",IF(S133=N133,"Latest Shipment",IF(S133=P133,"Presentation Deadline","Expiry"))))</f>
        <v/>
      </c>
      <c r="U133" s="4">
        <f>IF(S133="","",S133-TODAY())</f>
        <v/>
      </c>
      <c r="V133" s="4">
        <f>IF(AND(B133="",C133=""),"",IF(J133="","Missing Date",IF(Q133="Complete","Complete",IF(J133&lt;TODAY(),"Expired",IF(AND(M133&lt;&gt;"",M133&lt;TODAY()),"Notice Deadline Passed",IF(U133&lt;=14,"Critical",IF(U133&lt;=60,"Due Soon","OK")))))))</f>
        <v/>
      </c>
    </row>
    <row r="134">
      <c r="M134" s="7">
        <f>IF(AND(K134="Yes",J134&lt;&gt;"",L134&lt;&gt;""),J134-L134,"")</f>
        <v/>
      </c>
      <c r="P134" s="7">
        <f>IF(OR(N134="",J134=""),"",MIN(J134,N134+IF(O134="",21,O134)))</f>
        <v/>
      </c>
      <c r="S134" s="7">
        <f>IF(OR(C134="",Q134="Complete"),"",IF(MIN(IF(N(J134)&lt;TODAY(),1E9,J134),IF(N(M134)&lt;TODAY(),1E9,M134),IF(N(N134)&lt;TODAY(),1E9,N134),IF(N(P134)&lt;TODAY(),1E9,P134))=1E9,"",MIN(IF(N(J134)&lt;TODAY(),1E9,J134),IF(N(M134)&lt;TODAY(),1E9,M134),IF(N(N134)&lt;TODAY(),1E9,N134),IF(N(P134)&lt;TODAY(),1E9,P134))))</f>
        <v/>
      </c>
      <c r="T134" s="4">
        <f>IF(S134="","",IF(S134=M134,"Non-Extension Notice",IF(S134=N134,"Latest Shipment",IF(S134=P134,"Presentation Deadline","Expiry"))))</f>
        <v/>
      </c>
      <c r="U134" s="4">
        <f>IF(S134="","",S134-TODAY())</f>
        <v/>
      </c>
      <c r="V134" s="4">
        <f>IF(AND(B134="",C134=""),"",IF(J134="","Missing Date",IF(Q134="Complete","Complete",IF(J134&lt;TODAY(),"Expired",IF(AND(M134&lt;&gt;"",M134&lt;TODAY()),"Notice Deadline Passed",IF(U134&lt;=14,"Critical",IF(U134&lt;=60,"Due Soon","OK")))))))</f>
        <v/>
      </c>
    </row>
    <row r="135">
      <c r="M135" s="7">
        <f>IF(AND(K135="Yes",J135&lt;&gt;"",L135&lt;&gt;""),J135-L135,"")</f>
        <v/>
      </c>
      <c r="P135" s="7">
        <f>IF(OR(N135="",J135=""),"",MIN(J135,N135+IF(O135="",21,O135)))</f>
        <v/>
      </c>
      <c r="S135" s="7">
        <f>IF(OR(C135="",Q135="Complete"),"",IF(MIN(IF(N(J135)&lt;TODAY(),1E9,J135),IF(N(M135)&lt;TODAY(),1E9,M135),IF(N(N135)&lt;TODAY(),1E9,N135),IF(N(P135)&lt;TODAY(),1E9,P135))=1E9,"",MIN(IF(N(J135)&lt;TODAY(),1E9,J135),IF(N(M135)&lt;TODAY(),1E9,M135),IF(N(N135)&lt;TODAY(),1E9,N135),IF(N(P135)&lt;TODAY(),1E9,P135))))</f>
        <v/>
      </c>
      <c r="T135" s="4">
        <f>IF(S135="","",IF(S135=M135,"Non-Extension Notice",IF(S135=N135,"Latest Shipment",IF(S135=P135,"Presentation Deadline","Expiry"))))</f>
        <v/>
      </c>
      <c r="U135" s="4">
        <f>IF(S135="","",S135-TODAY())</f>
        <v/>
      </c>
      <c r="V135" s="4">
        <f>IF(AND(B135="",C135=""),"",IF(J135="","Missing Date",IF(Q135="Complete","Complete",IF(J135&lt;TODAY(),"Expired",IF(AND(M135&lt;&gt;"",M135&lt;TODAY()),"Notice Deadline Passed",IF(U135&lt;=14,"Critical",IF(U135&lt;=60,"Due Soon","OK")))))))</f>
        <v/>
      </c>
    </row>
    <row r="136">
      <c r="M136" s="7">
        <f>IF(AND(K136="Yes",J136&lt;&gt;"",L136&lt;&gt;""),J136-L136,"")</f>
        <v/>
      </c>
      <c r="P136" s="7">
        <f>IF(OR(N136="",J136=""),"",MIN(J136,N136+IF(O136="",21,O136)))</f>
        <v/>
      </c>
      <c r="S136" s="7">
        <f>IF(OR(C136="",Q136="Complete"),"",IF(MIN(IF(N(J136)&lt;TODAY(),1E9,J136),IF(N(M136)&lt;TODAY(),1E9,M136),IF(N(N136)&lt;TODAY(),1E9,N136),IF(N(P136)&lt;TODAY(),1E9,P136))=1E9,"",MIN(IF(N(J136)&lt;TODAY(),1E9,J136),IF(N(M136)&lt;TODAY(),1E9,M136),IF(N(N136)&lt;TODAY(),1E9,N136),IF(N(P136)&lt;TODAY(),1E9,P136))))</f>
        <v/>
      </c>
      <c r="T136" s="4">
        <f>IF(S136="","",IF(S136=M136,"Non-Extension Notice",IF(S136=N136,"Latest Shipment",IF(S136=P136,"Presentation Deadline","Expiry"))))</f>
        <v/>
      </c>
      <c r="U136" s="4">
        <f>IF(S136="","",S136-TODAY())</f>
        <v/>
      </c>
      <c r="V136" s="4">
        <f>IF(AND(B136="",C136=""),"",IF(J136="","Missing Date",IF(Q136="Complete","Complete",IF(J136&lt;TODAY(),"Expired",IF(AND(M136&lt;&gt;"",M136&lt;TODAY()),"Notice Deadline Passed",IF(U136&lt;=14,"Critical",IF(U136&lt;=60,"Due Soon","OK")))))))</f>
        <v/>
      </c>
    </row>
    <row r="137">
      <c r="M137" s="7">
        <f>IF(AND(K137="Yes",J137&lt;&gt;"",L137&lt;&gt;""),J137-L137,"")</f>
        <v/>
      </c>
      <c r="P137" s="7">
        <f>IF(OR(N137="",J137=""),"",MIN(J137,N137+IF(O137="",21,O137)))</f>
        <v/>
      </c>
      <c r="S137" s="7">
        <f>IF(OR(C137="",Q137="Complete"),"",IF(MIN(IF(N(J137)&lt;TODAY(),1E9,J137),IF(N(M137)&lt;TODAY(),1E9,M137),IF(N(N137)&lt;TODAY(),1E9,N137),IF(N(P137)&lt;TODAY(),1E9,P137))=1E9,"",MIN(IF(N(J137)&lt;TODAY(),1E9,J137),IF(N(M137)&lt;TODAY(),1E9,M137),IF(N(N137)&lt;TODAY(),1E9,N137),IF(N(P137)&lt;TODAY(),1E9,P137))))</f>
        <v/>
      </c>
      <c r="T137" s="4">
        <f>IF(S137="","",IF(S137=M137,"Non-Extension Notice",IF(S137=N137,"Latest Shipment",IF(S137=P137,"Presentation Deadline","Expiry"))))</f>
        <v/>
      </c>
      <c r="U137" s="4">
        <f>IF(S137="","",S137-TODAY())</f>
        <v/>
      </c>
      <c r="V137" s="4">
        <f>IF(AND(B137="",C137=""),"",IF(J137="","Missing Date",IF(Q137="Complete","Complete",IF(J137&lt;TODAY(),"Expired",IF(AND(M137&lt;&gt;"",M137&lt;TODAY()),"Notice Deadline Passed",IF(U137&lt;=14,"Critical",IF(U137&lt;=60,"Due Soon","OK")))))))</f>
        <v/>
      </c>
    </row>
    <row r="138">
      <c r="M138" s="7">
        <f>IF(AND(K138="Yes",J138&lt;&gt;"",L138&lt;&gt;""),J138-L138,"")</f>
        <v/>
      </c>
      <c r="P138" s="7">
        <f>IF(OR(N138="",J138=""),"",MIN(J138,N138+IF(O138="",21,O138)))</f>
        <v/>
      </c>
      <c r="S138" s="7">
        <f>IF(OR(C138="",Q138="Complete"),"",IF(MIN(IF(N(J138)&lt;TODAY(),1E9,J138),IF(N(M138)&lt;TODAY(),1E9,M138),IF(N(N138)&lt;TODAY(),1E9,N138),IF(N(P138)&lt;TODAY(),1E9,P138))=1E9,"",MIN(IF(N(J138)&lt;TODAY(),1E9,J138),IF(N(M138)&lt;TODAY(),1E9,M138),IF(N(N138)&lt;TODAY(),1E9,N138),IF(N(P138)&lt;TODAY(),1E9,P138))))</f>
        <v/>
      </c>
      <c r="T138" s="4">
        <f>IF(S138="","",IF(S138=M138,"Non-Extension Notice",IF(S138=N138,"Latest Shipment",IF(S138=P138,"Presentation Deadline","Expiry"))))</f>
        <v/>
      </c>
      <c r="U138" s="4">
        <f>IF(S138="","",S138-TODAY())</f>
        <v/>
      </c>
      <c r="V138" s="4">
        <f>IF(AND(B138="",C138=""),"",IF(J138="","Missing Date",IF(Q138="Complete","Complete",IF(J138&lt;TODAY(),"Expired",IF(AND(M138&lt;&gt;"",M138&lt;TODAY()),"Notice Deadline Passed",IF(U138&lt;=14,"Critical",IF(U138&lt;=60,"Due Soon","OK")))))))</f>
        <v/>
      </c>
    </row>
    <row r="139">
      <c r="M139" s="7">
        <f>IF(AND(K139="Yes",J139&lt;&gt;"",L139&lt;&gt;""),J139-L139,"")</f>
        <v/>
      </c>
      <c r="P139" s="7">
        <f>IF(OR(N139="",J139=""),"",MIN(J139,N139+IF(O139="",21,O139)))</f>
        <v/>
      </c>
      <c r="S139" s="7">
        <f>IF(OR(C139="",Q139="Complete"),"",IF(MIN(IF(N(J139)&lt;TODAY(),1E9,J139),IF(N(M139)&lt;TODAY(),1E9,M139),IF(N(N139)&lt;TODAY(),1E9,N139),IF(N(P139)&lt;TODAY(),1E9,P139))=1E9,"",MIN(IF(N(J139)&lt;TODAY(),1E9,J139),IF(N(M139)&lt;TODAY(),1E9,M139),IF(N(N139)&lt;TODAY(),1E9,N139),IF(N(P139)&lt;TODAY(),1E9,P139))))</f>
        <v/>
      </c>
      <c r="T139" s="4">
        <f>IF(S139="","",IF(S139=M139,"Non-Extension Notice",IF(S139=N139,"Latest Shipment",IF(S139=P139,"Presentation Deadline","Expiry"))))</f>
        <v/>
      </c>
      <c r="U139" s="4">
        <f>IF(S139="","",S139-TODAY())</f>
        <v/>
      </c>
      <c r="V139" s="4">
        <f>IF(AND(B139="",C139=""),"",IF(J139="","Missing Date",IF(Q139="Complete","Complete",IF(J139&lt;TODAY(),"Expired",IF(AND(M139&lt;&gt;"",M139&lt;TODAY()),"Notice Deadline Passed",IF(U139&lt;=14,"Critical",IF(U139&lt;=60,"Due Soon","OK")))))))</f>
        <v/>
      </c>
    </row>
    <row r="140">
      <c r="M140" s="7">
        <f>IF(AND(K140="Yes",J140&lt;&gt;"",L140&lt;&gt;""),J140-L140,"")</f>
        <v/>
      </c>
      <c r="P140" s="7">
        <f>IF(OR(N140="",J140=""),"",MIN(J140,N140+IF(O140="",21,O140)))</f>
        <v/>
      </c>
      <c r="S140" s="7">
        <f>IF(OR(C140="",Q140="Complete"),"",IF(MIN(IF(N(J140)&lt;TODAY(),1E9,J140),IF(N(M140)&lt;TODAY(),1E9,M140),IF(N(N140)&lt;TODAY(),1E9,N140),IF(N(P140)&lt;TODAY(),1E9,P140))=1E9,"",MIN(IF(N(J140)&lt;TODAY(),1E9,J140),IF(N(M140)&lt;TODAY(),1E9,M140),IF(N(N140)&lt;TODAY(),1E9,N140),IF(N(P140)&lt;TODAY(),1E9,P140))))</f>
        <v/>
      </c>
      <c r="T140" s="4">
        <f>IF(S140="","",IF(S140=M140,"Non-Extension Notice",IF(S140=N140,"Latest Shipment",IF(S140=P140,"Presentation Deadline","Expiry"))))</f>
        <v/>
      </c>
      <c r="U140" s="4">
        <f>IF(S140="","",S140-TODAY())</f>
        <v/>
      </c>
      <c r="V140" s="4">
        <f>IF(AND(B140="",C140=""),"",IF(J140="","Missing Date",IF(Q140="Complete","Complete",IF(J140&lt;TODAY(),"Expired",IF(AND(M140&lt;&gt;"",M140&lt;TODAY()),"Notice Deadline Passed",IF(U140&lt;=14,"Critical",IF(U140&lt;=60,"Due Soon","OK")))))))</f>
        <v/>
      </c>
    </row>
    <row r="141">
      <c r="M141" s="7">
        <f>IF(AND(K141="Yes",J141&lt;&gt;"",L141&lt;&gt;""),J141-L141,"")</f>
        <v/>
      </c>
      <c r="P141" s="7">
        <f>IF(OR(N141="",J141=""),"",MIN(J141,N141+IF(O141="",21,O141)))</f>
        <v/>
      </c>
      <c r="S141" s="7">
        <f>IF(OR(C141="",Q141="Complete"),"",IF(MIN(IF(N(J141)&lt;TODAY(),1E9,J141),IF(N(M141)&lt;TODAY(),1E9,M141),IF(N(N141)&lt;TODAY(),1E9,N141),IF(N(P141)&lt;TODAY(),1E9,P141))=1E9,"",MIN(IF(N(J141)&lt;TODAY(),1E9,J141),IF(N(M141)&lt;TODAY(),1E9,M141),IF(N(N141)&lt;TODAY(),1E9,N141),IF(N(P141)&lt;TODAY(),1E9,P141))))</f>
        <v/>
      </c>
      <c r="T141" s="4">
        <f>IF(S141="","",IF(S141=M141,"Non-Extension Notice",IF(S141=N141,"Latest Shipment",IF(S141=P141,"Presentation Deadline","Expiry"))))</f>
        <v/>
      </c>
      <c r="U141" s="4">
        <f>IF(S141="","",S141-TODAY())</f>
        <v/>
      </c>
      <c r="V141" s="4">
        <f>IF(AND(B141="",C141=""),"",IF(J141="","Missing Date",IF(Q141="Complete","Complete",IF(J141&lt;TODAY(),"Expired",IF(AND(M141&lt;&gt;"",M141&lt;TODAY()),"Notice Deadline Passed",IF(U141&lt;=14,"Critical",IF(U141&lt;=60,"Due Soon","OK")))))))</f>
        <v/>
      </c>
    </row>
    <row r="142">
      <c r="M142" s="7">
        <f>IF(AND(K142="Yes",J142&lt;&gt;"",L142&lt;&gt;""),J142-L142,"")</f>
        <v/>
      </c>
      <c r="P142" s="7">
        <f>IF(OR(N142="",J142=""),"",MIN(J142,N142+IF(O142="",21,O142)))</f>
        <v/>
      </c>
      <c r="S142" s="7">
        <f>IF(OR(C142="",Q142="Complete"),"",IF(MIN(IF(N(J142)&lt;TODAY(),1E9,J142),IF(N(M142)&lt;TODAY(),1E9,M142),IF(N(N142)&lt;TODAY(),1E9,N142),IF(N(P142)&lt;TODAY(),1E9,P142))=1E9,"",MIN(IF(N(J142)&lt;TODAY(),1E9,J142),IF(N(M142)&lt;TODAY(),1E9,M142),IF(N(N142)&lt;TODAY(),1E9,N142),IF(N(P142)&lt;TODAY(),1E9,P142))))</f>
        <v/>
      </c>
      <c r="T142" s="4">
        <f>IF(S142="","",IF(S142=M142,"Non-Extension Notice",IF(S142=N142,"Latest Shipment",IF(S142=P142,"Presentation Deadline","Expiry"))))</f>
        <v/>
      </c>
      <c r="U142" s="4">
        <f>IF(S142="","",S142-TODAY())</f>
        <v/>
      </c>
      <c r="V142" s="4">
        <f>IF(AND(B142="",C142=""),"",IF(J142="","Missing Date",IF(Q142="Complete","Complete",IF(J142&lt;TODAY(),"Expired",IF(AND(M142&lt;&gt;"",M142&lt;TODAY()),"Notice Deadline Passed",IF(U142&lt;=14,"Critical",IF(U142&lt;=60,"Due Soon","OK")))))))</f>
        <v/>
      </c>
    </row>
    <row r="143">
      <c r="M143" s="7">
        <f>IF(AND(K143="Yes",J143&lt;&gt;"",L143&lt;&gt;""),J143-L143,"")</f>
        <v/>
      </c>
      <c r="P143" s="7">
        <f>IF(OR(N143="",J143=""),"",MIN(J143,N143+IF(O143="",21,O143)))</f>
        <v/>
      </c>
      <c r="S143" s="7">
        <f>IF(OR(C143="",Q143="Complete"),"",IF(MIN(IF(N(J143)&lt;TODAY(),1E9,J143),IF(N(M143)&lt;TODAY(),1E9,M143),IF(N(N143)&lt;TODAY(),1E9,N143),IF(N(P143)&lt;TODAY(),1E9,P143))=1E9,"",MIN(IF(N(J143)&lt;TODAY(),1E9,J143),IF(N(M143)&lt;TODAY(),1E9,M143),IF(N(N143)&lt;TODAY(),1E9,N143),IF(N(P143)&lt;TODAY(),1E9,P143))))</f>
        <v/>
      </c>
      <c r="T143" s="4">
        <f>IF(S143="","",IF(S143=M143,"Non-Extension Notice",IF(S143=N143,"Latest Shipment",IF(S143=P143,"Presentation Deadline","Expiry"))))</f>
        <v/>
      </c>
      <c r="U143" s="4">
        <f>IF(S143="","",S143-TODAY())</f>
        <v/>
      </c>
      <c r="V143" s="4">
        <f>IF(AND(B143="",C143=""),"",IF(J143="","Missing Date",IF(Q143="Complete","Complete",IF(J143&lt;TODAY(),"Expired",IF(AND(M143&lt;&gt;"",M143&lt;TODAY()),"Notice Deadline Passed",IF(U143&lt;=14,"Critical",IF(U143&lt;=60,"Due Soon","OK")))))))</f>
        <v/>
      </c>
    </row>
    <row r="144">
      <c r="M144" s="7">
        <f>IF(AND(K144="Yes",J144&lt;&gt;"",L144&lt;&gt;""),J144-L144,"")</f>
        <v/>
      </c>
      <c r="P144" s="7">
        <f>IF(OR(N144="",J144=""),"",MIN(J144,N144+IF(O144="",21,O144)))</f>
        <v/>
      </c>
      <c r="S144" s="7">
        <f>IF(OR(C144="",Q144="Complete"),"",IF(MIN(IF(N(J144)&lt;TODAY(),1E9,J144),IF(N(M144)&lt;TODAY(),1E9,M144),IF(N(N144)&lt;TODAY(),1E9,N144),IF(N(P144)&lt;TODAY(),1E9,P144))=1E9,"",MIN(IF(N(J144)&lt;TODAY(),1E9,J144),IF(N(M144)&lt;TODAY(),1E9,M144),IF(N(N144)&lt;TODAY(),1E9,N144),IF(N(P144)&lt;TODAY(),1E9,P144))))</f>
        <v/>
      </c>
      <c r="T144" s="4">
        <f>IF(S144="","",IF(S144=M144,"Non-Extension Notice",IF(S144=N144,"Latest Shipment",IF(S144=P144,"Presentation Deadline","Expiry"))))</f>
        <v/>
      </c>
      <c r="U144" s="4">
        <f>IF(S144="","",S144-TODAY())</f>
        <v/>
      </c>
      <c r="V144" s="4">
        <f>IF(AND(B144="",C144=""),"",IF(J144="","Missing Date",IF(Q144="Complete","Complete",IF(J144&lt;TODAY(),"Expired",IF(AND(M144&lt;&gt;"",M144&lt;TODAY()),"Notice Deadline Passed",IF(U144&lt;=14,"Critical",IF(U144&lt;=60,"Due Soon","OK")))))))</f>
        <v/>
      </c>
    </row>
    <row r="145">
      <c r="M145" s="7">
        <f>IF(AND(K145="Yes",J145&lt;&gt;"",L145&lt;&gt;""),J145-L145,"")</f>
        <v/>
      </c>
      <c r="P145" s="7">
        <f>IF(OR(N145="",J145=""),"",MIN(J145,N145+IF(O145="",21,O145)))</f>
        <v/>
      </c>
      <c r="S145" s="7">
        <f>IF(OR(C145="",Q145="Complete"),"",IF(MIN(IF(N(J145)&lt;TODAY(),1E9,J145),IF(N(M145)&lt;TODAY(),1E9,M145),IF(N(N145)&lt;TODAY(),1E9,N145),IF(N(P145)&lt;TODAY(),1E9,P145))=1E9,"",MIN(IF(N(J145)&lt;TODAY(),1E9,J145),IF(N(M145)&lt;TODAY(),1E9,M145),IF(N(N145)&lt;TODAY(),1E9,N145),IF(N(P145)&lt;TODAY(),1E9,P145))))</f>
        <v/>
      </c>
      <c r="T145" s="4">
        <f>IF(S145="","",IF(S145=M145,"Non-Extension Notice",IF(S145=N145,"Latest Shipment",IF(S145=P145,"Presentation Deadline","Expiry"))))</f>
        <v/>
      </c>
      <c r="U145" s="4">
        <f>IF(S145="","",S145-TODAY())</f>
        <v/>
      </c>
      <c r="V145" s="4">
        <f>IF(AND(B145="",C145=""),"",IF(J145="","Missing Date",IF(Q145="Complete","Complete",IF(J145&lt;TODAY(),"Expired",IF(AND(M145&lt;&gt;"",M145&lt;TODAY()),"Notice Deadline Passed",IF(U145&lt;=14,"Critical",IF(U145&lt;=60,"Due Soon","OK")))))))</f>
        <v/>
      </c>
    </row>
    <row r="146">
      <c r="M146" s="7">
        <f>IF(AND(K146="Yes",J146&lt;&gt;"",L146&lt;&gt;""),J146-L146,"")</f>
        <v/>
      </c>
      <c r="P146" s="7">
        <f>IF(OR(N146="",J146=""),"",MIN(J146,N146+IF(O146="",21,O146)))</f>
        <v/>
      </c>
      <c r="S146" s="7">
        <f>IF(OR(C146="",Q146="Complete"),"",IF(MIN(IF(N(J146)&lt;TODAY(),1E9,J146),IF(N(M146)&lt;TODAY(),1E9,M146),IF(N(N146)&lt;TODAY(),1E9,N146),IF(N(P146)&lt;TODAY(),1E9,P146))=1E9,"",MIN(IF(N(J146)&lt;TODAY(),1E9,J146),IF(N(M146)&lt;TODAY(),1E9,M146),IF(N(N146)&lt;TODAY(),1E9,N146),IF(N(P146)&lt;TODAY(),1E9,P146))))</f>
        <v/>
      </c>
      <c r="T146" s="4">
        <f>IF(S146="","",IF(S146=M146,"Non-Extension Notice",IF(S146=N146,"Latest Shipment",IF(S146=P146,"Presentation Deadline","Expiry"))))</f>
        <v/>
      </c>
      <c r="U146" s="4">
        <f>IF(S146="","",S146-TODAY())</f>
        <v/>
      </c>
      <c r="V146" s="4">
        <f>IF(AND(B146="",C146=""),"",IF(J146="","Missing Date",IF(Q146="Complete","Complete",IF(J146&lt;TODAY(),"Expired",IF(AND(M146&lt;&gt;"",M146&lt;TODAY()),"Notice Deadline Passed",IF(U146&lt;=14,"Critical",IF(U146&lt;=60,"Due Soon","OK")))))))</f>
        <v/>
      </c>
    </row>
    <row r="147">
      <c r="M147" s="7">
        <f>IF(AND(K147="Yes",J147&lt;&gt;"",L147&lt;&gt;""),J147-L147,"")</f>
        <v/>
      </c>
      <c r="P147" s="7">
        <f>IF(OR(N147="",J147=""),"",MIN(J147,N147+IF(O147="",21,O147)))</f>
        <v/>
      </c>
      <c r="S147" s="7">
        <f>IF(OR(C147="",Q147="Complete"),"",IF(MIN(IF(N(J147)&lt;TODAY(),1E9,J147),IF(N(M147)&lt;TODAY(),1E9,M147),IF(N(N147)&lt;TODAY(),1E9,N147),IF(N(P147)&lt;TODAY(),1E9,P147))=1E9,"",MIN(IF(N(J147)&lt;TODAY(),1E9,J147),IF(N(M147)&lt;TODAY(),1E9,M147),IF(N(N147)&lt;TODAY(),1E9,N147),IF(N(P147)&lt;TODAY(),1E9,P147))))</f>
        <v/>
      </c>
      <c r="T147" s="4">
        <f>IF(S147="","",IF(S147=M147,"Non-Extension Notice",IF(S147=N147,"Latest Shipment",IF(S147=P147,"Presentation Deadline","Expiry"))))</f>
        <v/>
      </c>
      <c r="U147" s="4">
        <f>IF(S147="","",S147-TODAY())</f>
        <v/>
      </c>
      <c r="V147" s="4">
        <f>IF(AND(B147="",C147=""),"",IF(J147="","Missing Date",IF(Q147="Complete","Complete",IF(J147&lt;TODAY(),"Expired",IF(AND(M147&lt;&gt;"",M147&lt;TODAY()),"Notice Deadline Passed",IF(U147&lt;=14,"Critical",IF(U147&lt;=60,"Due Soon","OK")))))))</f>
        <v/>
      </c>
    </row>
    <row r="148">
      <c r="M148" s="7">
        <f>IF(AND(K148="Yes",J148&lt;&gt;"",L148&lt;&gt;""),J148-L148,"")</f>
        <v/>
      </c>
      <c r="P148" s="7">
        <f>IF(OR(N148="",J148=""),"",MIN(J148,N148+IF(O148="",21,O148)))</f>
        <v/>
      </c>
      <c r="S148" s="7">
        <f>IF(OR(C148="",Q148="Complete"),"",IF(MIN(IF(N(J148)&lt;TODAY(),1E9,J148),IF(N(M148)&lt;TODAY(),1E9,M148),IF(N(N148)&lt;TODAY(),1E9,N148),IF(N(P148)&lt;TODAY(),1E9,P148))=1E9,"",MIN(IF(N(J148)&lt;TODAY(),1E9,J148),IF(N(M148)&lt;TODAY(),1E9,M148),IF(N(N148)&lt;TODAY(),1E9,N148),IF(N(P148)&lt;TODAY(),1E9,P148))))</f>
        <v/>
      </c>
      <c r="T148" s="4">
        <f>IF(S148="","",IF(S148=M148,"Non-Extension Notice",IF(S148=N148,"Latest Shipment",IF(S148=P148,"Presentation Deadline","Expiry"))))</f>
        <v/>
      </c>
      <c r="U148" s="4">
        <f>IF(S148="","",S148-TODAY())</f>
        <v/>
      </c>
      <c r="V148" s="4">
        <f>IF(AND(B148="",C148=""),"",IF(J148="","Missing Date",IF(Q148="Complete","Complete",IF(J148&lt;TODAY(),"Expired",IF(AND(M148&lt;&gt;"",M148&lt;TODAY()),"Notice Deadline Passed",IF(U148&lt;=14,"Critical",IF(U148&lt;=60,"Due Soon","OK")))))))</f>
        <v/>
      </c>
    </row>
    <row r="149">
      <c r="M149" s="7">
        <f>IF(AND(K149="Yes",J149&lt;&gt;"",L149&lt;&gt;""),J149-L149,"")</f>
        <v/>
      </c>
      <c r="P149" s="7">
        <f>IF(OR(N149="",J149=""),"",MIN(J149,N149+IF(O149="",21,O149)))</f>
        <v/>
      </c>
      <c r="S149" s="7">
        <f>IF(OR(C149="",Q149="Complete"),"",IF(MIN(IF(N(J149)&lt;TODAY(),1E9,J149),IF(N(M149)&lt;TODAY(),1E9,M149),IF(N(N149)&lt;TODAY(),1E9,N149),IF(N(P149)&lt;TODAY(),1E9,P149))=1E9,"",MIN(IF(N(J149)&lt;TODAY(),1E9,J149),IF(N(M149)&lt;TODAY(),1E9,M149),IF(N(N149)&lt;TODAY(),1E9,N149),IF(N(P149)&lt;TODAY(),1E9,P149))))</f>
        <v/>
      </c>
      <c r="T149" s="4">
        <f>IF(S149="","",IF(S149=M149,"Non-Extension Notice",IF(S149=N149,"Latest Shipment",IF(S149=P149,"Presentation Deadline","Expiry"))))</f>
        <v/>
      </c>
      <c r="U149" s="4">
        <f>IF(S149="","",S149-TODAY())</f>
        <v/>
      </c>
      <c r="V149" s="4">
        <f>IF(AND(B149="",C149=""),"",IF(J149="","Missing Date",IF(Q149="Complete","Complete",IF(J149&lt;TODAY(),"Expired",IF(AND(M149&lt;&gt;"",M149&lt;TODAY()),"Notice Deadline Passed",IF(U149&lt;=14,"Critical",IF(U149&lt;=60,"Due Soon","OK")))))))</f>
        <v/>
      </c>
    </row>
    <row r="150">
      <c r="M150" s="7">
        <f>IF(AND(K150="Yes",J150&lt;&gt;"",L150&lt;&gt;""),J150-L150,"")</f>
        <v/>
      </c>
      <c r="P150" s="7">
        <f>IF(OR(N150="",J150=""),"",MIN(J150,N150+IF(O150="",21,O150)))</f>
        <v/>
      </c>
      <c r="S150" s="7">
        <f>IF(OR(C150="",Q150="Complete"),"",IF(MIN(IF(N(J150)&lt;TODAY(),1E9,J150),IF(N(M150)&lt;TODAY(),1E9,M150),IF(N(N150)&lt;TODAY(),1E9,N150),IF(N(P150)&lt;TODAY(),1E9,P150))=1E9,"",MIN(IF(N(J150)&lt;TODAY(),1E9,J150),IF(N(M150)&lt;TODAY(),1E9,M150),IF(N(N150)&lt;TODAY(),1E9,N150),IF(N(P150)&lt;TODAY(),1E9,P150))))</f>
        <v/>
      </c>
      <c r="T150" s="4">
        <f>IF(S150="","",IF(S150=M150,"Non-Extension Notice",IF(S150=N150,"Latest Shipment",IF(S150=P150,"Presentation Deadline","Expiry"))))</f>
        <v/>
      </c>
      <c r="U150" s="4">
        <f>IF(S150="","",S150-TODAY())</f>
        <v/>
      </c>
      <c r="V150" s="4">
        <f>IF(AND(B150="",C150=""),"",IF(J150="","Missing Date",IF(Q150="Complete","Complete",IF(J150&lt;TODAY(),"Expired",IF(AND(M150&lt;&gt;"",M150&lt;TODAY()),"Notice Deadline Passed",IF(U150&lt;=14,"Critical",IF(U150&lt;=60,"Due Soon","OK")))))))</f>
        <v/>
      </c>
    </row>
    <row r="151">
      <c r="M151" s="7">
        <f>IF(AND(K151="Yes",J151&lt;&gt;"",L151&lt;&gt;""),J151-L151,"")</f>
        <v/>
      </c>
      <c r="P151" s="7">
        <f>IF(OR(N151="",J151=""),"",MIN(J151,N151+IF(O151="",21,O151)))</f>
        <v/>
      </c>
      <c r="S151" s="7">
        <f>IF(OR(C151="",Q151="Complete"),"",IF(MIN(IF(N(J151)&lt;TODAY(),1E9,J151),IF(N(M151)&lt;TODAY(),1E9,M151),IF(N(N151)&lt;TODAY(),1E9,N151),IF(N(P151)&lt;TODAY(),1E9,P151))=1E9,"",MIN(IF(N(J151)&lt;TODAY(),1E9,J151),IF(N(M151)&lt;TODAY(),1E9,M151),IF(N(N151)&lt;TODAY(),1E9,N151),IF(N(P151)&lt;TODAY(),1E9,P151))))</f>
        <v/>
      </c>
      <c r="T151" s="4">
        <f>IF(S151="","",IF(S151=M151,"Non-Extension Notice",IF(S151=N151,"Latest Shipment",IF(S151=P151,"Presentation Deadline","Expiry"))))</f>
        <v/>
      </c>
      <c r="U151" s="4">
        <f>IF(S151="","",S151-TODAY())</f>
        <v/>
      </c>
      <c r="V151" s="4">
        <f>IF(AND(B151="",C151=""),"",IF(J151="","Missing Date",IF(Q151="Complete","Complete",IF(J151&lt;TODAY(),"Expired",IF(AND(M151&lt;&gt;"",M151&lt;TODAY()),"Notice Deadline Passed",IF(U151&lt;=14,"Critical",IF(U151&lt;=60,"Due Soon","OK")))))))</f>
        <v/>
      </c>
    </row>
    <row r="152">
      <c r="M152" s="7">
        <f>IF(AND(K152="Yes",J152&lt;&gt;"",L152&lt;&gt;""),J152-L152,"")</f>
        <v/>
      </c>
      <c r="P152" s="7">
        <f>IF(OR(N152="",J152=""),"",MIN(J152,N152+IF(O152="",21,O152)))</f>
        <v/>
      </c>
      <c r="S152" s="7">
        <f>IF(OR(C152="",Q152="Complete"),"",IF(MIN(IF(N(J152)&lt;TODAY(),1E9,J152),IF(N(M152)&lt;TODAY(),1E9,M152),IF(N(N152)&lt;TODAY(),1E9,N152),IF(N(P152)&lt;TODAY(),1E9,P152))=1E9,"",MIN(IF(N(J152)&lt;TODAY(),1E9,J152),IF(N(M152)&lt;TODAY(),1E9,M152),IF(N(N152)&lt;TODAY(),1E9,N152),IF(N(P152)&lt;TODAY(),1E9,P152))))</f>
        <v/>
      </c>
      <c r="T152" s="4">
        <f>IF(S152="","",IF(S152=M152,"Non-Extension Notice",IF(S152=N152,"Latest Shipment",IF(S152=P152,"Presentation Deadline","Expiry"))))</f>
        <v/>
      </c>
      <c r="U152" s="4">
        <f>IF(S152="","",S152-TODAY())</f>
        <v/>
      </c>
      <c r="V152" s="4">
        <f>IF(AND(B152="",C152=""),"",IF(J152="","Missing Date",IF(Q152="Complete","Complete",IF(J152&lt;TODAY(),"Expired",IF(AND(M152&lt;&gt;"",M152&lt;TODAY()),"Notice Deadline Passed",IF(U152&lt;=14,"Critical",IF(U152&lt;=60,"Due Soon","OK")))))))</f>
        <v/>
      </c>
    </row>
    <row r="153">
      <c r="M153" s="7">
        <f>IF(AND(K153="Yes",J153&lt;&gt;"",L153&lt;&gt;""),J153-L153,"")</f>
        <v/>
      </c>
      <c r="P153" s="7">
        <f>IF(OR(N153="",J153=""),"",MIN(J153,N153+IF(O153="",21,O153)))</f>
        <v/>
      </c>
      <c r="S153" s="7">
        <f>IF(OR(C153="",Q153="Complete"),"",IF(MIN(IF(N(J153)&lt;TODAY(),1E9,J153),IF(N(M153)&lt;TODAY(),1E9,M153),IF(N(N153)&lt;TODAY(),1E9,N153),IF(N(P153)&lt;TODAY(),1E9,P153))=1E9,"",MIN(IF(N(J153)&lt;TODAY(),1E9,J153),IF(N(M153)&lt;TODAY(),1E9,M153),IF(N(N153)&lt;TODAY(),1E9,N153),IF(N(P153)&lt;TODAY(),1E9,P153))))</f>
        <v/>
      </c>
      <c r="T153" s="4">
        <f>IF(S153="","",IF(S153=M153,"Non-Extension Notice",IF(S153=N153,"Latest Shipment",IF(S153=P153,"Presentation Deadline","Expiry"))))</f>
        <v/>
      </c>
      <c r="U153" s="4">
        <f>IF(S153="","",S153-TODAY())</f>
        <v/>
      </c>
      <c r="V153" s="4">
        <f>IF(AND(B153="",C153=""),"",IF(J153="","Missing Date",IF(Q153="Complete","Complete",IF(J153&lt;TODAY(),"Expired",IF(AND(M153&lt;&gt;"",M153&lt;TODAY()),"Notice Deadline Passed",IF(U153&lt;=14,"Critical",IF(U153&lt;=60,"Due Soon","OK")))))))</f>
        <v/>
      </c>
    </row>
    <row r="154">
      <c r="M154" s="7">
        <f>IF(AND(K154="Yes",J154&lt;&gt;"",L154&lt;&gt;""),J154-L154,"")</f>
        <v/>
      </c>
      <c r="P154" s="7">
        <f>IF(OR(N154="",J154=""),"",MIN(J154,N154+IF(O154="",21,O154)))</f>
        <v/>
      </c>
      <c r="S154" s="7">
        <f>IF(OR(C154="",Q154="Complete"),"",IF(MIN(IF(N(J154)&lt;TODAY(),1E9,J154),IF(N(M154)&lt;TODAY(),1E9,M154),IF(N(N154)&lt;TODAY(),1E9,N154),IF(N(P154)&lt;TODAY(),1E9,P154))=1E9,"",MIN(IF(N(J154)&lt;TODAY(),1E9,J154),IF(N(M154)&lt;TODAY(),1E9,M154),IF(N(N154)&lt;TODAY(),1E9,N154),IF(N(P154)&lt;TODAY(),1E9,P154))))</f>
        <v/>
      </c>
      <c r="T154" s="4">
        <f>IF(S154="","",IF(S154=M154,"Non-Extension Notice",IF(S154=N154,"Latest Shipment",IF(S154=P154,"Presentation Deadline","Expiry"))))</f>
        <v/>
      </c>
      <c r="U154" s="4">
        <f>IF(S154="","",S154-TODAY())</f>
        <v/>
      </c>
      <c r="V154" s="4">
        <f>IF(AND(B154="",C154=""),"",IF(J154="","Missing Date",IF(Q154="Complete","Complete",IF(J154&lt;TODAY(),"Expired",IF(AND(M154&lt;&gt;"",M154&lt;TODAY()),"Notice Deadline Passed",IF(U154&lt;=14,"Critical",IF(U154&lt;=60,"Due Soon","OK")))))))</f>
        <v/>
      </c>
    </row>
    <row r="155">
      <c r="M155" s="7">
        <f>IF(AND(K155="Yes",J155&lt;&gt;"",L155&lt;&gt;""),J155-L155,"")</f>
        <v/>
      </c>
      <c r="P155" s="7">
        <f>IF(OR(N155="",J155=""),"",MIN(J155,N155+IF(O155="",21,O155)))</f>
        <v/>
      </c>
      <c r="S155" s="7">
        <f>IF(OR(C155="",Q155="Complete"),"",IF(MIN(IF(N(J155)&lt;TODAY(),1E9,J155),IF(N(M155)&lt;TODAY(),1E9,M155),IF(N(N155)&lt;TODAY(),1E9,N155),IF(N(P155)&lt;TODAY(),1E9,P155))=1E9,"",MIN(IF(N(J155)&lt;TODAY(),1E9,J155),IF(N(M155)&lt;TODAY(),1E9,M155),IF(N(N155)&lt;TODAY(),1E9,N155),IF(N(P155)&lt;TODAY(),1E9,P155))))</f>
        <v/>
      </c>
      <c r="T155" s="4">
        <f>IF(S155="","",IF(S155=M155,"Non-Extension Notice",IF(S155=N155,"Latest Shipment",IF(S155=P155,"Presentation Deadline","Expiry"))))</f>
        <v/>
      </c>
      <c r="U155" s="4">
        <f>IF(S155="","",S155-TODAY())</f>
        <v/>
      </c>
      <c r="V155" s="4">
        <f>IF(AND(B155="",C155=""),"",IF(J155="","Missing Date",IF(Q155="Complete","Complete",IF(J155&lt;TODAY(),"Expired",IF(AND(M155&lt;&gt;"",M155&lt;TODAY()),"Notice Deadline Passed",IF(U155&lt;=14,"Critical",IF(U155&lt;=60,"Due Soon","OK")))))))</f>
        <v/>
      </c>
    </row>
    <row r="156">
      <c r="M156" s="7">
        <f>IF(AND(K156="Yes",J156&lt;&gt;"",L156&lt;&gt;""),J156-L156,"")</f>
        <v/>
      </c>
      <c r="P156" s="7">
        <f>IF(OR(N156="",J156=""),"",MIN(J156,N156+IF(O156="",21,O156)))</f>
        <v/>
      </c>
      <c r="S156" s="7">
        <f>IF(OR(C156="",Q156="Complete"),"",IF(MIN(IF(N(J156)&lt;TODAY(),1E9,J156),IF(N(M156)&lt;TODAY(),1E9,M156),IF(N(N156)&lt;TODAY(),1E9,N156),IF(N(P156)&lt;TODAY(),1E9,P156))=1E9,"",MIN(IF(N(J156)&lt;TODAY(),1E9,J156),IF(N(M156)&lt;TODAY(),1E9,M156),IF(N(N156)&lt;TODAY(),1E9,N156),IF(N(P156)&lt;TODAY(),1E9,P156))))</f>
        <v/>
      </c>
      <c r="T156" s="4">
        <f>IF(S156="","",IF(S156=M156,"Non-Extension Notice",IF(S156=N156,"Latest Shipment",IF(S156=P156,"Presentation Deadline","Expiry"))))</f>
        <v/>
      </c>
      <c r="U156" s="4">
        <f>IF(S156="","",S156-TODAY())</f>
        <v/>
      </c>
      <c r="V156" s="4">
        <f>IF(AND(B156="",C156=""),"",IF(J156="","Missing Date",IF(Q156="Complete","Complete",IF(J156&lt;TODAY(),"Expired",IF(AND(M156&lt;&gt;"",M156&lt;TODAY()),"Notice Deadline Passed",IF(U156&lt;=14,"Critical",IF(U156&lt;=60,"Due Soon","OK")))))))</f>
        <v/>
      </c>
    </row>
    <row r="157">
      <c r="M157" s="7">
        <f>IF(AND(K157="Yes",J157&lt;&gt;"",L157&lt;&gt;""),J157-L157,"")</f>
        <v/>
      </c>
      <c r="P157" s="7">
        <f>IF(OR(N157="",J157=""),"",MIN(J157,N157+IF(O157="",21,O157)))</f>
        <v/>
      </c>
      <c r="S157" s="7">
        <f>IF(OR(C157="",Q157="Complete"),"",IF(MIN(IF(N(J157)&lt;TODAY(),1E9,J157),IF(N(M157)&lt;TODAY(),1E9,M157),IF(N(N157)&lt;TODAY(),1E9,N157),IF(N(P157)&lt;TODAY(),1E9,P157))=1E9,"",MIN(IF(N(J157)&lt;TODAY(),1E9,J157),IF(N(M157)&lt;TODAY(),1E9,M157),IF(N(N157)&lt;TODAY(),1E9,N157),IF(N(P157)&lt;TODAY(),1E9,P157))))</f>
        <v/>
      </c>
      <c r="T157" s="4">
        <f>IF(S157="","",IF(S157=M157,"Non-Extension Notice",IF(S157=N157,"Latest Shipment",IF(S157=P157,"Presentation Deadline","Expiry"))))</f>
        <v/>
      </c>
      <c r="U157" s="4">
        <f>IF(S157="","",S157-TODAY())</f>
        <v/>
      </c>
      <c r="V157" s="4">
        <f>IF(AND(B157="",C157=""),"",IF(J157="","Missing Date",IF(Q157="Complete","Complete",IF(J157&lt;TODAY(),"Expired",IF(AND(M157&lt;&gt;"",M157&lt;TODAY()),"Notice Deadline Passed",IF(U157&lt;=14,"Critical",IF(U157&lt;=60,"Due Soon","OK")))))))</f>
        <v/>
      </c>
    </row>
    <row r="158">
      <c r="M158" s="7">
        <f>IF(AND(K158="Yes",J158&lt;&gt;"",L158&lt;&gt;""),J158-L158,"")</f>
        <v/>
      </c>
      <c r="P158" s="7">
        <f>IF(OR(N158="",J158=""),"",MIN(J158,N158+IF(O158="",21,O158)))</f>
        <v/>
      </c>
      <c r="S158" s="7">
        <f>IF(OR(C158="",Q158="Complete"),"",IF(MIN(IF(N(J158)&lt;TODAY(),1E9,J158),IF(N(M158)&lt;TODAY(),1E9,M158),IF(N(N158)&lt;TODAY(),1E9,N158),IF(N(P158)&lt;TODAY(),1E9,P158))=1E9,"",MIN(IF(N(J158)&lt;TODAY(),1E9,J158),IF(N(M158)&lt;TODAY(),1E9,M158),IF(N(N158)&lt;TODAY(),1E9,N158),IF(N(P158)&lt;TODAY(),1E9,P158))))</f>
        <v/>
      </c>
      <c r="T158" s="4">
        <f>IF(S158="","",IF(S158=M158,"Non-Extension Notice",IF(S158=N158,"Latest Shipment",IF(S158=P158,"Presentation Deadline","Expiry"))))</f>
        <v/>
      </c>
      <c r="U158" s="4">
        <f>IF(S158="","",S158-TODAY())</f>
        <v/>
      </c>
      <c r="V158" s="4">
        <f>IF(AND(B158="",C158=""),"",IF(J158="","Missing Date",IF(Q158="Complete","Complete",IF(J158&lt;TODAY(),"Expired",IF(AND(M158&lt;&gt;"",M158&lt;TODAY()),"Notice Deadline Passed",IF(U158&lt;=14,"Critical",IF(U158&lt;=60,"Due Soon","OK")))))))</f>
        <v/>
      </c>
    </row>
    <row r="159">
      <c r="M159" s="7">
        <f>IF(AND(K159="Yes",J159&lt;&gt;"",L159&lt;&gt;""),J159-L159,"")</f>
        <v/>
      </c>
      <c r="P159" s="7">
        <f>IF(OR(N159="",J159=""),"",MIN(J159,N159+IF(O159="",21,O159)))</f>
        <v/>
      </c>
      <c r="S159" s="7">
        <f>IF(OR(C159="",Q159="Complete"),"",IF(MIN(IF(N(J159)&lt;TODAY(),1E9,J159),IF(N(M159)&lt;TODAY(),1E9,M159),IF(N(N159)&lt;TODAY(),1E9,N159),IF(N(P159)&lt;TODAY(),1E9,P159))=1E9,"",MIN(IF(N(J159)&lt;TODAY(),1E9,J159),IF(N(M159)&lt;TODAY(),1E9,M159),IF(N(N159)&lt;TODAY(),1E9,N159),IF(N(P159)&lt;TODAY(),1E9,P159))))</f>
        <v/>
      </c>
      <c r="T159" s="4">
        <f>IF(S159="","",IF(S159=M159,"Non-Extension Notice",IF(S159=N159,"Latest Shipment",IF(S159=P159,"Presentation Deadline","Expiry"))))</f>
        <v/>
      </c>
      <c r="U159" s="4">
        <f>IF(S159="","",S159-TODAY())</f>
        <v/>
      </c>
      <c r="V159" s="4">
        <f>IF(AND(B159="",C159=""),"",IF(J159="","Missing Date",IF(Q159="Complete","Complete",IF(J159&lt;TODAY(),"Expired",IF(AND(M159&lt;&gt;"",M159&lt;TODAY()),"Notice Deadline Passed",IF(U159&lt;=14,"Critical",IF(U159&lt;=60,"Due Soon","OK")))))))</f>
        <v/>
      </c>
    </row>
    <row r="160">
      <c r="M160" s="7">
        <f>IF(AND(K160="Yes",J160&lt;&gt;"",L160&lt;&gt;""),J160-L160,"")</f>
        <v/>
      </c>
      <c r="P160" s="7">
        <f>IF(OR(N160="",J160=""),"",MIN(J160,N160+IF(O160="",21,O160)))</f>
        <v/>
      </c>
      <c r="S160" s="7">
        <f>IF(OR(C160="",Q160="Complete"),"",IF(MIN(IF(N(J160)&lt;TODAY(),1E9,J160),IF(N(M160)&lt;TODAY(),1E9,M160),IF(N(N160)&lt;TODAY(),1E9,N160),IF(N(P160)&lt;TODAY(),1E9,P160))=1E9,"",MIN(IF(N(J160)&lt;TODAY(),1E9,J160),IF(N(M160)&lt;TODAY(),1E9,M160),IF(N(N160)&lt;TODAY(),1E9,N160),IF(N(P160)&lt;TODAY(),1E9,P160))))</f>
        <v/>
      </c>
      <c r="T160" s="4">
        <f>IF(S160="","",IF(S160=M160,"Non-Extension Notice",IF(S160=N160,"Latest Shipment",IF(S160=P160,"Presentation Deadline","Expiry"))))</f>
        <v/>
      </c>
      <c r="U160" s="4">
        <f>IF(S160="","",S160-TODAY())</f>
        <v/>
      </c>
      <c r="V160" s="4">
        <f>IF(AND(B160="",C160=""),"",IF(J160="","Missing Date",IF(Q160="Complete","Complete",IF(J160&lt;TODAY(),"Expired",IF(AND(M160&lt;&gt;"",M160&lt;TODAY()),"Notice Deadline Passed",IF(U160&lt;=14,"Critical",IF(U160&lt;=60,"Due Soon","OK")))))))</f>
        <v/>
      </c>
    </row>
    <row r="161">
      <c r="M161" s="7">
        <f>IF(AND(K161="Yes",J161&lt;&gt;"",L161&lt;&gt;""),J161-L161,"")</f>
        <v/>
      </c>
      <c r="P161" s="7">
        <f>IF(OR(N161="",J161=""),"",MIN(J161,N161+IF(O161="",21,O161)))</f>
        <v/>
      </c>
      <c r="S161" s="7">
        <f>IF(OR(C161="",Q161="Complete"),"",IF(MIN(IF(N(J161)&lt;TODAY(),1E9,J161),IF(N(M161)&lt;TODAY(),1E9,M161),IF(N(N161)&lt;TODAY(),1E9,N161),IF(N(P161)&lt;TODAY(),1E9,P161))=1E9,"",MIN(IF(N(J161)&lt;TODAY(),1E9,J161),IF(N(M161)&lt;TODAY(),1E9,M161),IF(N(N161)&lt;TODAY(),1E9,N161),IF(N(P161)&lt;TODAY(),1E9,P161))))</f>
        <v/>
      </c>
      <c r="T161" s="4">
        <f>IF(S161="","",IF(S161=M161,"Non-Extension Notice",IF(S161=N161,"Latest Shipment",IF(S161=P161,"Presentation Deadline","Expiry"))))</f>
        <v/>
      </c>
      <c r="U161" s="4">
        <f>IF(S161="","",S161-TODAY())</f>
        <v/>
      </c>
      <c r="V161" s="4">
        <f>IF(AND(B161="",C161=""),"",IF(J161="","Missing Date",IF(Q161="Complete","Complete",IF(J161&lt;TODAY(),"Expired",IF(AND(M161&lt;&gt;"",M161&lt;TODAY()),"Notice Deadline Passed",IF(U161&lt;=14,"Critical",IF(U161&lt;=60,"Due Soon","OK")))))))</f>
        <v/>
      </c>
    </row>
    <row r="162">
      <c r="M162" s="7">
        <f>IF(AND(K162="Yes",J162&lt;&gt;"",L162&lt;&gt;""),J162-L162,"")</f>
        <v/>
      </c>
      <c r="P162" s="7">
        <f>IF(OR(N162="",J162=""),"",MIN(J162,N162+IF(O162="",21,O162)))</f>
        <v/>
      </c>
      <c r="S162" s="7">
        <f>IF(OR(C162="",Q162="Complete"),"",IF(MIN(IF(N(J162)&lt;TODAY(),1E9,J162),IF(N(M162)&lt;TODAY(),1E9,M162),IF(N(N162)&lt;TODAY(),1E9,N162),IF(N(P162)&lt;TODAY(),1E9,P162))=1E9,"",MIN(IF(N(J162)&lt;TODAY(),1E9,J162),IF(N(M162)&lt;TODAY(),1E9,M162),IF(N(N162)&lt;TODAY(),1E9,N162),IF(N(P162)&lt;TODAY(),1E9,P162))))</f>
        <v/>
      </c>
      <c r="T162" s="4">
        <f>IF(S162="","",IF(S162=M162,"Non-Extension Notice",IF(S162=N162,"Latest Shipment",IF(S162=P162,"Presentation Deadline","Expiry"))))</f>
        <v/>
      </c>
      <c r="U162" s="4">
        <f>IF(S162="","",S162-TODAY())</f>
        <v/>
      </c>
      <c r="V162" s="4">
        <f>IF(AND(B162="",C162=""),"",IF(J162="","Missing Date",IF(Q162="Complete","Complete",IF(J162&lt;TODAY(),"Expired",IF(AND(M162&lt;&gt;"",M162&lt;TODAY()),"Notice Deadline Passed",IF(U162&lt;=14,"Critical",IF(U162&lt;=60,"Due Soon","OK")))))))</f>
        <v/>
      </c>
    </row>
    <row r="163">
      <c r="M163" s="7">
        <f>IF(AND(K163="Yes",J163&lt;&gt;"",L163&lt;&gt;""),J163-L163,"")</f>
        <v/>
      </c>
      <c r="P163" s="7">
        <f>IF(OR(N163="",J163=""),"",MIN(J163,N163+IF(O163="",21,O163)))</f>
        <v/>
      </c>
      <c r="S163" s="7">
        <f>IF(OR(C163="",Q163="Complete"),"",IF(MIN(IF(N(J163)&lt;TODAY(),1E9,J163),IF(N(M163)&lt;TODAY(),1E9,M163),IF(N(N163)&lt;TODAY(),1E9,N163),IF(N(P163)&lt;TODAY(),1E9,P163))=1E9,"",MIN(IF(N(J163)&lt;TODAY(),1E9,J163),IF(N(M163)&lt;TODAY(),1E9,M163),IF(N(N163)&lt;TODAY(),1E9,N163),IF(N(P163)&lt;TODAY(),1E9,P163))))</f>
        <v/>
      </c>
      <c r="T163" s="4">
        <f>IF(S163="","",IF(S163=M163,"Non-Extension Notice",IF(S163=N163,"Latest Shipment",IF(S163=P163,"Presentation Deadline","Expiry"))))</f>
        <v/>
      </c>
      <c r="U163" s="4">
        <f>IF(S163="","",S163-TODAY())</f>
        <v/>
      </c>
      <c r="V163" s="4">
        <f>IF(AND(B163="",C163=""),"",IF(J163="","Missing Date",IF(Q163="Complete","Complete",IF(J163&lt;TODAY(),"Expired",IF(AND(M163&lt;&gt;"",M163&lt;TODAY()),"Notice Deadline Passed",IF(U163&lt;=14,"Critical",IF(U163&lt;=60,"Due Soon","OK")))))))</f>
        <v/>
      </c>
    </row>
    <row r="164">
      <c r="M164" s="7">
        <f>IF(AND(K164="Yes",J164&lt;&gt;"",L164&lt;&gt;""),J164-L164,"")</f>
        <v/>
      </c>
      <c r="P164" s="7">
        <f>IF(OR(N164="",J164=""),"",MIN(J164,N164+IF(O164="",21,O164)))</f>
        <v/>
      </c>
      <c r="S164" s="7">
        <f>IF(OR(C164="",Q164="Complete"),"",IF(MIN(IF(N(J164)&lt;TODAY(),1E9,J164),IF(N(M164)&lt;TODAY(),1E9,M164),IF(N(N164)&lt;TODAY(),1E9,N164),IF(N(P164)&lt;TODAY(),1E9,P164))=1E9,"",MIN(IF(N(J164)&lt;TODAY(),1E9,J164),IF(N(M164)&lt;TODAY(),1E9,M164),IF(N(N164)&lt;TODAY(),1E9,N164),IF(N(P164)&lt;TODAY(),1E9,P164))))</f>
        <v/>
      </c>
      <c r="T164" s="4">
        <f>IF(S164="","",IF(S164=M164,"Non-Extension Notice",IF(S164=N164,"Latest Shipment",IF(S164=P164,"Presentation Deadline","Expiry"))))</f>
        <v/>
      </c>
      <c r="U164" s="4">
        <f>IF(S164="","",S164-TODAY())</f>
        <v/>
      </c>
      <c r="V164" s="4">
        <f>IF(AND(B164="",C164=""),"",IF(J164="","Missing Date",IF(Q164="Complete","Complete",IF(J164&lt;TODAY(),"Expired",IF(AND(M164&lt;&gt;"",M164&lt;TODAY()),"Notice Deadline Passed",IF(U164&lt;=14,"Critical",IF(U164&lt;=60,"Due Soon","OK")))))))</f>
        <v/>
      </c>
    </row>
    <row r="165">
      <c r="M165" s="7">
        <f>IF(AND(K165="Yes",J165&lt;&gt;"",L165&lt;&gt;""),J165-L165,"")</f>
        <v/>
      </c>
      <c r="P165" s="7">
        <f>IF(OR(N165="",J165=""),"",MIN(J165,N165+IF(O165="",21,O165)))</f>
        <v/>
      </c>
      <c r="S165" s="7">
        <f>IF(OR(C165="",Q165="Complete"),"",IF(MIN(IF(N(J165)&lt;TODAY(),1E9,J165),IF(N(M165)&lt;TODAY(),1E9,M165),IF(N(N165)&lt;TODAY(),1E9,N165),IF(N(P165)&lt;TODAY(),1E9,P165))=1E9,"",MIN(IF(N(J165)&lt;TODAY(),1E9,J165),IF(N(M165)&lt;TODAY(),1E9,M165),IF(N(N165)&lt;TODAY(),1E9,N165),IF(N(P165)&lt;TODAY(),1E9,P165))))</f>
        <v/>
      </c>
      <c r="T165" s="4">
        <f>IF(S165="","",IF(S165=M165,"Non-Extension Notice",IF(S165=N165,"Latest Shipment",IF(S165=P165,"Presentation Deadline","Expiry"))))</f>
        <v/>
      </c>
      <c r="U165" s="4">
        <f>IF(S165="","",S165-TODAY())</f>
        <v/>
      </c>
      <c r="V165" s="4">
        <f>IF(AND(B165="",C165=""),"",IF(J165="","Missing Date",IF(Q165="Complete","Complete",IF(J165&lt;TODAY(),"Expired",IF(AND(M165&lt;&gt;"",M165&lt;TODAY()),"Notice Deadline Passed",IF(U165&lt;=14,"Critical",IF(U165&lt;=60,"Due Soon","OK")))))))</f>
        <v/>
      </c>
    </row>
    <row r="166">
      <c r="M166" s="7">
        <f>IF(AND(K166="Yes",J166&lt;&gt;"",L166&lt;&gt;""),J166-L166,"")</f>
        <v/>
      </c>
      <c r="P166" s="7">
        <f>IF(OR(N166="",J166=""),"",MIN(J166,N166+IF(O166="",21,O166)))</f>
        <v/>
      </c>
      <c r="S166" s="7">
        <f>IF(OR(C166="",Q166="Complete"),"",IF(MIN(IF(N(J166)&lt;TODAY(),1E9,J166),IF(N(M166)&lt;TODAY(),1E9,M166),IF(N(N166)&lt;TODAY(),1E9,N166),IF(N(P166)&lt;TODAY(),1E9,P166))=1E9,"",MIN(IF(N(J166)&lt;TODAY(),1E9,J166),IF(N(M166)&lt;TODAY(),1E9,M166),IF(N(N166)&lt;TODAY(),1E9,N166),IF(N(P166)&lt;TODAY(),1E9,P166))))</f>
        <v/>
      </c>
      <c r="T166" s="4">
        <f>IF(S166="","",IF(S166=M166,"Non-Extension Notice",IF(S166=N166,"Latest Shipment",IF(S166=P166,"Presentation Deadline","Expiry"))))</f>
        <v/>
      </c>
      <c r="U166" s="4">
        <f>IF(S166="","",S166-TODAY())</f>
        <v/>
      </c>
      <c r="V166" s="4">
        <f>IF(AND(B166="",C166=""),"",IF(J166="","Missing Date",IF(Q166="Complete","Complete",IF(J166&lt;TODAY(),"Expired",IF(AND(M166&lt;&gt;"",M166&lt;TODAY()),"Notice Deadline Passed",IF(U166&lt;=14,"Critical",IF(U166&lt;=60,"Due Soon","OK")))))))</f>
        <v/>
      </c>
    </row>
    <row r="167">
      <c r="M167" s="7">
        <f>IF(AND(K167="Yes",J167&lt;&gt;"",L167&lt;&gt;""),J167-L167,"")</f>
        <v/>
      </c>
      <c r="P167" s="7">
        <f>IF(OR(N167="",J167=""),"",MIN(J167,N167+IF(O167="",21,O167)))</f>
        <v/>
      </c>
      <c r="S167" s="7">
        <f>IF(OR(C167="",Q167="Complete"),"",IF(MIN(IF(N(J167)&lt;TODAY(),1E9,J167),IF(N(M167)&lt;TODAY(),1E9,M167),IF(N(N167)&lt;TODAY(),1E9,N167),IF(N(P167)&lt;TODAY(),1E9,P167))=1E9,"",MIN(IF(N(J167)&lt;TODAY(),1E9,J167),IF(N(M167)&lt;TODAY(),1E9,M167),IF(N(N167)&lt;TODAY(),1E9,N167),IF(N(P167)&lt;TODAY(),1E9,P167))))</f>
        <v/>
      </c>
      <c r="T167" s="4">
        <f>IF(S167="","",IF(S167=M167,"Non-Extension Notice",IF(S167=N167,"Latest Shipment",IF(S167=P167,"Presentation Deadline","Expiry"))))</f>
        <v/>
      </c>
      <c r="U167" s="4">
        <f>IF(S167="","",S167-TODAY())</f>
        <v/>
      </c>
      <c r="V167" s="4">
        <f>IF(AND(B167="",C167=""),"",IF(J167="","Missing Date",IF(Q167="Complete","Complete",IF(J167&lt;TODAY(),"Expired",IF(AND(M167&lt;&gt;"",M167&lt;TODAY()),"Notice Deadline Passed",IF(U167&lt;=14,"Critical",IF(U167&lt;=60,"Due Soon","OK")))))))</f>
        <v/>
      </c>
    </row>
    <row r="168">
      <c r="M168" s="7">
        <f>IF(AND(K168="Yes",J168&lt;&gt;"",L168&lt;&gt;""),J168-L168,"")</f>
        <v/>
      </c>
      <c r="P168" s="7">
        <f>IF(OR(N168="",J168=""),"",MIN(J168,N168+IF(O168="",21,O168)))</f>
        <v/>
      </c>
      <c r="S168" s="7">
        <f>IF(OR(C168="",Q168="Complete"),"",IF(MIN(IF(N(J168)&lt;TODAY(),1E9,J168),IF(N(M168)&lt;TODAY(),1E9,M168),IF(N(N168)&lt;TODAY(),1E9,N168),IF(N(P168)&lt;TODAY(),1E9,P168))=1E9,"",MIN(IF(N(J168)&lt;TODAY(),1E9,J168),IF(N(M168)&lt;TODAY(),1E9,M168),IF(N(N168)&lt;TODAY(),1E9,N168),IF(N(P168)&lt;TODAY(),1E9,P168))))</f>
        <v/>
      </c>
      <c r="T168" s="4">
        <f>IF(S168="","",IF(S168=M168,"Non-Extension Notice",IF(S168=N168,"Latest Shipment",IF(S168=P168,"Presentation Deadline","Expiry"))))</f>
        <v/>
      </c>
      <c r="U168" s="4">
        <f>IF(S168="","",S168-TODAY())</f>
        <v/>
      </c>
      <c r="V168" s="4">
        <f>IF(AND(B168="",C168=""),"",IF(J168="","Missing Date",IF(Q168="Complete","Complete",IF(J168&lt;TODAY(),"Expired",IF(AND(M168&lt;&gt;"",M168&lt;TODAY()),"Notice Deadline Passed",IF(U168&lt;=14,"Critical",IF(U168&lt;=60,"Due Soon","OK")))))))</f>
        <v/>
      </c>
    </row>
    <row r="169">
      <c r="M169" s="7">
        <f>IF(AND(K169="Yes",J169&lt;&gt;"",L169&lt;&gt;""),J169-L169,"")</f>
        <v/>
      </c>
      <c r="P169" s="7">
        <f>IF(OR(N169="",J169=""),"",MIN(J169,N169+IF(O169="",21,O169)))</f>
        <v/>
      </c>
      <c r="S169" s="7">
        <f>IF(OR(C169="",Q169="Complete"),"",IF(MIN(IF(N(J169)&lt;TODAY(),1E9,J169),IF(N(M169)&lt;TODAY(),1E9,M169),IF(N(N169)&lt;TODAY(),1E9,N169),IF(N(P169)&lt;TODAY(),1E9,P169))=1E9,"",MIN(IF(N(J169)&lt;TODAY(),1E9,J169),IF(N(M169)&lt;TODAY(),1E9,M169),IF(N(N169)&lt;TODAY(),1E9,N169),IF(N(P169)&lt;TODAY(),1E9,P169))))</f>
        <v/>
      </c>
      <c r="T169" s="4">
        <f>IF(S169="","",IF(S169=M169,"Non-Extension Notice",IF(S169=N169,"Latest Shipment",IF(S169=P169,"Presentation Deadline","Expiry"))))</f>
        <v/>
      </c>
      <c r="U169" s="4">
        <f>IF(S169="","",S169-TODAY())</f>
        <v/>
      </c>
      <c r="V169" s="4">
        <f>IF(AND(B169="",C169=""),"",IF(J169="","Missing Date",IF(Q169="Complete","Complete",IF(J169&lt;TODAY(),"Expired",IF(AND(M169&lt;&gt;"",M169&lt;TODAY()),"Notice Deadline Passed",IF(U169&lt;=14,"Critical",IF(U169&lt;=60,"Due Soon","OK")))))))</f>
        <v/>
      </c>
    </row>
    <row r="170">
      <c r="M170" s="7">
        <f>IF(AND(K170="Yes",J170&lt;&gt;"",L170&lt;&gt;""),J170-L170,"")</f>
        <v/>
      </c>
      <c r="P170" s="7">
        <f>IF(OR(N170="",J170=""),"",MIN(J170,N170+IF(O170="",21,O170)))</f>
        <v/>
      </c>
      <c r="S170" s="7">
        <f>IF(OR(C170="",Q170="Complete"),"",IF(MIN(IF(N(J170)&lt;TODAY(),1E9,J170),IF(N(M170)&lt;TODAY(),1E9,M170),IF(N(N170)&lt;TODAY(),1E9,N170),IF(N(P170)&lt;TODAY(),1E9,P170))=1E9,"",MIN(IF(N(J170)&lt;TODAY(),1E9,J170),IF(N(M170)&lt;TODAY(),1E9,M170),IF(N(N170)&lt;TODAY(),1E9,N170),IF(N(P170)&lt;TODAY(),1E9,P170))))</f>
        <v/>
      </c>
      <c r="T170" s="4">
        <f>IF(S170="","",IF(S170=M170,"Non-Extension Notice",IF(S170=N170,"Latest Shipment",IF(S170=P170,"Presentation Deadline","Expiry"))))</f>
        <v/>
      </c>
      <c r="U170" s="4">
        <f>IF(S170="","",S170-TODAY())</f>
        <v/>
      </c>
      <c r="V170" s="4">
        <f>IF(AND(B170="",C170=""),"",IF(J170="","Missing Date",IF(Q170="Complete","Complete",IF(J170&lt;TODAY(),"Expired",IF(AND(M170&lt;&gt;"",M170&lt;TODAY()),"Notice Deadline Passed",IF(U170&lt;=14,"Critical",IF(U170&lt;=60,"Due Soon","OK")))))))</f>
        <v/>
      </c>
    </row>
    <row r="171">
      <c r="M171" s="7">
        <f>IF(AND(K171="Yes",J171&lt;&gt;"",L171&lt;&gt;""),J171-L171,"")</f>
        <v/>
      </c>
      <c r="P171" s="7">
        <f>IF(OR(N171="",J171=""),"",MIN(J171,N171+IF(O171="",21,O171)))</f>
        <v/>
      </c>
      <c r="S171" s="7">
        <f>IF(OR(C171="",Q171="Complete"),"",IF(MIN(IF(N(J171)&lt;TODAY(),1E9,J171),IF(N(M171)&lt;TODAY(),1E9,M171),IF(N(N171)&lt;TODAY(),1E9,N171),IF(N(P171)&lt;TODAY(),1E9,P171))=1E9,"",MIN(IF(N(J171)&lt;TODAY(),1E9,J171),IF(N(M171)&lt;TODAY(),1E9,M171),IF(N(N171)&lt;TODAY(),1E9,N171),IF(N(P171)&lt;TODAY(),1E9,P171))))</f>
        <v/>
      </c>
      <c r="T171" s="4">
        <f>IF(S171="","",IF(S171=M171,"Non-Extension Notice",IF(S171=N171,"Latest Shipment",IF(S171=P171,"Presentation Deadline","Expiry"))))</f>
        <v/>
      </c>
      <c r="U171" s="4">
        <f>IF(S171="","",S171-TODAY())</f>
        <v/>
      </c>
      <c r="V171" s="4">
        <f>IF(AND(B171="",C171=""),"",IF(J171="","Missing Date",IF(Q171="Complete","Complete",IF(J171&lt;TODAY(),"Expired",IF(AND(M171&lt;&gt;"",M171&lt;TODAY()),"Notice Deadline Passed",IF(U171&lt;=14,"Critical",IF(U171&lt;=60,"Due Soon","OK")))))))</f>
        <v/>
      </c>
    </row>
    <row r="172">
      <c r="M172" s="7">
        <f>IF(AND(K172="Yes",J172&lt;&gt;"",L172&lt;&gt;""),J172-L172,"")</f>
        <v/>
      </c>
      <c r="P172" s="7">
        <f>IF(OR(N172="",J172=""),"",MIN(J172,N172+IF(O172="",21,O172)))</f>
        <v/>
      </c>
      <c r="S172" s="7">
        <f>IF(OR(C172="",Q172="Complete"),"",IF(MIN(IF(N(J172)&lt;TODAY(),1E9,J172),IF(N(M172)&lt;TODAY(),1E9,M172),IF(N(N172)&lt;TODAY(),1E9,N172),IF(N(P172)&lt;TODAY(),1E9,P172))=1E9,"",MIN(IF(N(J172)&lt;TODAY(),1E9,J172),IF(N(M172)&lt;TODAY(),1E9,M172),IF(N(N172)&lt;TODAY(),1E9,N172),IF(N(P172)&lt;TODAY(),1E9,P172))))</f>
        <v/>
      </c>
      <c r="T172" s="4">
        <f>IF(S172="","",IF(S172=M172,"Non-Extension Notice",IF(S172=N172,"Latest Shipment",IF(S172=P172,"Presentation Deadline","Expiry"))))</f>
        <v/>
      </c>
      <c r="U172" s="4">
        <f>IF(S172="","",S172-TODAY())</f>
        <v/>
      </c>
      <c r="V172" s="4">
        <f>IF(AND(B172="",C172=""),"",IF(J172="","Missing Date",IF(Q172="Complete","Complete",IF(J172&lt;TODAY(),"Expired",IF(AND(M172&lt;&gt;"",M172&lt;TODAY()),"Notice Deadline Passed",IF(U172&lt;=14,"Critical",IF(U172&lt;=60,"Due Soon","OK")))))))</f>
        <v/>
      </c>
    </row>
    <row r="173">
      <c r="M173" s="7">
        <f>IF(AND(K173="Yes",J173&lt;&gt;"",L173&lt;&gt;""),J173-L173,"")</f>
        <v/>
      </c>
      <c r="P173" s="7">
        <f>IF(OR(N173="",J173=""),"",MIN(J173,N173+IF(O173="",21,O173)))</f>
        <v/>
      </c>
      <c r="S173" s="7">
        <f>IF(OR(C173="",Q173="Complete"),"",IF(MIN(IF(N(J173)&lt;TODAY(),1E9,J173),IF(N(M173)&lt;TODAY(),1E9,M173),IF(N(N173)&lt;TODAY(),1E9,N173),IF(N(P173)&lt;TODAY(),1E9,P173))=1E9,"",MIN(IF(N(J173)&lt;TODAY(),1E9,J173),IF(N(M173)&lt;TODAY(),1E9,M173),IF(N(N173)&lt;TODAY(),1E9,N173),IF(N(P173)&lt;TODAY(),1E9,P173))))</f>
        <v/>
      </c>
      <c r="T173" s="4">
        <f>IF(S173="","",IF(S173=M173,"Non-Extension Notice",IF(S173=N173,"Latest Shipment",IF(S173=P173,"Presentation Deadline","Expiry"))))</f>
        <v/>
      </c>
      <c r="U173" s="4">
        <f>IF(S173="","",S173-TODAY())</f>
        <v/>
      </c>
      <c r="V173" s="4">
        <f>IF(AND(B173="",C173=""),"",IF(J173="","Missing Date",IF(Q173="Complete","Complete",IF(J173&lt;TODAY(),"Expired",IF(AND(M173&lt;&gt;"",M173&lt;TODAY()),"Notice Deadline Passed",IF(U173&lt;=14,"Critical",IF(U173&lt;=60,"Due Soon","OK")))))))</f>
        <v/>
      </c>
    </row>
    <row r="174">
      <c r="M174" s="7">
        <f>IF(AND(K174="Yes",J174&lt;&gt;"",L174&lt;&gt;""),J174-L174,"")</f>
        <v/>
      </c>
      <c r="P174" s="7">
        <f>IF(OR(N174="",J174=""),"",MIN(J174,N174+IF(O174="",21,O174)))</f>
        <v/>
      </c>
      <c r="S174" s="7">
        <f>IF(OR(C174="",Q174="Complete"),"",IF(MIN(IF(N(J174)&lt;TODAY(),1E9,J174),IF(N(M174)&lt;TODAY(),1E9,M174),IF(N(N174)&lt;TODAY(),1E9,N174),IF(N(P174)&lt;TODAY(),1E9,P174))=1E9,"",MIN(IF(N(J174)&lt;TODAY(),1E9,J174),IF(N(M174)&lt;TODAY(),1E9,M174),IF(N(N174)&lt;TODAY(),1E9,N174),IF(N(P174)&lt;TODAY(),1E9,P174))))</f>
        <v/>
      </c>
      <c r="T174" s="4">
        <f>IF(S174="","",IF(S174=M174,"Non-Extension Notice",IF(S174=N174,"Latest Shipment",IF(S174=P174,"Presentation Deadline","Expiry"))))</f>
        <v/>
      </c>
      <c r="U174" s="4">
        <f>IF(S174="","",S174-TODAY())</f>
        <v/>
      </c>
      <c r="V174" s="4">
        <f>IF(AND(B174="",C174=""),"",IF(J174="","Missing Date",IF(Q174="Complete","Complete",IF(J174&lt;TODAY(),"Expired",IF(AND(M174&lt;&gt;"",M174&lt;TODAY()),"Notice Deadline Passed",IF(U174&lt;=14,"Critical",IF(U174&lt;=60,"Due Soon","OK")))))))</f>
        <v/>
      </c>
    </row>
    <row r="175">
      <c r="M175" s="7">
        <f>IF(AND(K175="Yes",J175&lt;&gt;"",L175&lt;&gt;""),J175-L175,"")</f>
        <v/>
      </c>
      <c r="P175" s="7">
        <f>IF(OR(N175="",J175=""),"",MIN(J175,N175+IF(O175="",21,O175)))</f>
        <v/>
      </c>
      <c r="S175" s="7">
        <f>IF(OR(C175="",Q175="Complete"),"",IF(MIN(IF(N(J175)&lt;TODAY(),1E9,J175),IF(N(M175)&lt;TODAY(),1E9,M175),IF(N(N175)&lt;TODAY(),1E9,N175),IF(N(P175)&lt;TODAY(),1E9,P175))=1E9,"",MIN(IF(N(J175)&lt;TODAY(),1E9,J175),IF(N(M175)&lt;TODAY(),1E9,M175),IF(N(N175)&lt;TODAY(),1E9,N175),IF(N(P175)&lt;TODAY(),1E9,P175))))</f>
        <v/>
      </c>
      <c r="T175" s="4">
        <f>IF(S175="","",IF(S175=M175,"Non-Extension Notice",IF(S175=N175,"Latest Shipment",IF(S175=P175,"Presentation Deadline","Expiry"))))</f>
        <v/>
      </c>
      <c r="U175" s="4">
        <f>IF(S175="","",S175-TODAY())</f>
        <v/>
      </c>
      <c r="V175" s="4">
        <f>IF(AND(B175="",C175=""),"",IF(J175="","Missing Date",IF(Q175="Complete","Complete",IF(J175&lt;TODAY(),"Expired",IF(AND(M175&lt;&gt;"",M175&lt;TODAY()),"Notice Deadline Passed",IF(U175&lt;=14,"Critical",IF(U175&lt;=60,"Due Soon","OK")))))))</f>
        <v/>
      </c>
    </row>
    <row r="176">
      <c r="M176" s="7">
        <f>IF(AND(K176="Yes",J176&lt;&gt;"",L176&lt;&gt;""),J176-L176,"")</f>
        <v/>
      </c>
      <c r="P176" s="7">
        <f>IF(OR(N176="",J176=""),"",MIN(J176,N176+IF(O176="",21,O176)))</f>
        <v/>
      </c>
      <c r="S176" s="7">
        <f>IF(OR(C176="",Q176="Complete"),"",IF(MIN(IF(N(J176)&lt;TODAY(),1E9,J176),IF(N(M176)&lt;TODAY(),1E9,M176),IF(N(N176)&lt;TODAY(),1E9,N176),IF(N(P176)&lt;TODAY(),1E9,P176))=1E9,"",MIN(IF(N(J176)&lt;TODAY(),1E9,J176),IF(N(M176)&lt;TODAY(),1E9,M176),IF(N(N176)&lt;TODAY(),1E9,N176),IF(N(P176)&lt;TODAY(),1E9,P176))))</f>
        <v/>
      </c>
      <c r="T176" s="4">
        <f>IF(S176="","",IF(S176=M176,"Non-Extension Notice",IF(S176=N176,"Latest Shipment",IF(S176=P176,"Presentation Deadline","Expiry"))))</f>
        <v/>
      </c>
      <c r="U176" s="4">
        <f>IF(S176="","",S176-TODAY())</f>
        <v/>
      </c>
      <c r="V176" s="4">
        <f>IF(AND(B176="",C176=""),"",IF(J176="","Missing Date",IF(Q176="Complete","Complete",IF(J176&lt;TODAY(),"Expired",IF(AND(M176&lt;&gt;"",M176&lt;TODAY()),"Notice Deadline Passed",IF(U176&lt;=14,"Critical",IF(U176&lt;=60,"Due Soon","OK")))))))</f>
        <v/>
      </c>
    </row>
    <row r="177">
      <c r="M177" s="7">
        <f>IF(AND(K177="Yes",J177&lt;&gt;"",L177&lt;&gt;""),J177-L177,"")</f>
        <v/>
      </c>
      <c r="P177" s="7">
        <f>IF(OR(N177="",J177=""),"",MIN(J177,N177+IF(O177="",21,O177)))</f>
        <v/>
      </c>
      <c r="S177" s="7">
        <f>IF(OR(C177="",Q177="Complete"),"",IF(MIN(IF(N(J177)&lt;TODAY(),1E9,J177),IF(N(M177)&lt;TODAY(),1E9,M177),IF(N(N177)&lt;TODAY(),1E9,N177),IF(N(P177)&lt;TODAY(),1E9,P177))=1E9,"",MIN(IF(N(J177)&lt;TODAY(),1E9,J177),IF(N(M177)&lt;TODAY(),1E9,M177),IF(N(N177)&lt;TODAY(),1E9,N177),IF(N(P177)&lt;TODAY(),1E9,P177))))</f>
        <v/>
      </c>
      <c r="T177" s="4">
        <f>IF(S177="","",IF(S177=M177,"Non-Extension Notice",IF(S177=N177,"Latest Shipment",IF(S177=P177,"Presentation Deadline","Expiry"))))</f>
        <v/>
      </c>
      <c r="U177" s="4">
        <f>IF(S177="","",S177-TODAY())</f>
        <v/>
      </c>
      <c r="V177" s="4">
        <f>IF(AND(B177="",C177=""),"",IF(J177="","Missing Date",IF(Q177="Complete","Complete",IF(J177&lt;TODAY(),"Expired",IF(AND(M177&lt;&gt;"",M177&lt;TODAY()),"Notice Deadline Passed",IF(U177&lt;=14,"Critical",IF(U177&lt;=60,"Due Soon","OK")))))))</f>
        <v/>
      </c>
    </row>
    <row r="178">
      <c r="M178" s="7">
        <f>IF(AND(K178="Yes",J178&lt;&gt;"",L178&lt;&gt;""),J178-L178,"")</f>
        <v/>
      </c>
      <c r="P178" s="7">
        <f>IF(OR(N178="",J178=""),"",MIN(J178,N178+IF(O178="",21,O178)))</f>
        <v/>
      </c>
      <c r="S178" s="7">
        <f>IF(OR(C178="",Q178="Complete"),"",IF(MIN(IF(N(J178)&lt;TODAY(),1E9,J178),IF(N(M178)&lt;TODAY(),1E9,M178),IF(N(N178)&lt;TODAY(),1E9,N178),IF(N(P178)&lt;TODAY(),1E9,P178))=1E9,"",MIN(IF(N(J178)&lt;TODAY(),1E9,J178),IF(N(M178)&lt;TODAY(),1E9,M178),IF(N(N178)&lt;TODAY(),1E9,N178),IF(N(P178)&lt;TODAY(),1E9,P178))))</f>
        <v/>
      </c>
      <c r="T178" s="4">
        <f>IF(S178="","",IF(S178=M178,"Non-Extension Notice",IF(S178=N178,"Latest Shipment",IF(S178=P178,"Presentation Deadline","Expiry"))))</f>
        <v/>
      </c>
      <c r="U178" s="4">
        <f>IF(S178="","",S178-TODAY())</f>
        <v/>
      </c>
      <c r="V178" s="4">
        <f>IF(AND(B178="",C178=""),"",IF(J178="","Missing Date",IF(Q178="Complete","Complete",IF(J178&lt;TODAY(),"Expired",IF(AND(M178&lt;&gt;"",M178&lt;TODAY()),"Notice Deadline Passed",IF(U178&lt;=14,"Critical",IF(U178&lt;=60,"Due Soon","OK")))))))</f>
        <v/>
      </c>
    </row>
    <row r="179">
      <c r="M179" s="7">
        <f>IF(AND(K179="Yes",J179&lt;&gt;"",L179&lt;&gt;""),J179-L179,"")</f>
        <v/>
      </c>
      <c r="P179" s="7">
        <f>IF(OR(N179="",J179=""),"",MIN(J179,N179+IF(O179="",21,O179)))</f>
        <v/>
      </c>
      <c r="S179" s="7">
        <f>IF(OR(C179="",Q179="Complete"),"",IF(MIN(IF(N(J179)&lt;TODAY(),1E9,J179),IF(N(M179)&lt;TODAY(),1E9,M179),IF(N(N179)&lt;TODAY(),1E9,N179),IF(N(P179)&lt;TODAY(),1E9,P179))=1E9,"",MIN(IF(N(J179)&lt;TODAY(),1E9,J179),IF(N(M179)&lt;TODAY(),1E9,M179),IF(N(N179)&lt;TODAY(),1E9,N179),IF(N(P179)&lt;TODAY(),1E9,P179))))</f>
        <v/>
      </c>
      <c r="T179" s="4">
        <f>IF(S179="","",IF(S179=M179,"Non-Extension Notice",IF(S179=N179,"Latest Shipment",IF(S179=P179,"Presentation Deadline","Expiry"))))</f>
        <v/>
      </c>
      <c r="U179" s="4">
        <f>IF(S179="","",S179-TODAY())</f>
        <v/>
      </c>
      <c r="V179" s="4">
        <f>IF(AND(B179="",C179=""),"",IF(J179="","Missing Date",IF(Q179="Complete","Complete",IF(J179&lt;TODAY(),"Expired",IF(AND(M179&lt;&gt;"",M179&lt;TODAY()),"Notice Deadline Passed",IF(U179&lt;=14,"Critical",IF(U179&lt;=60,"Due Soon","OK")))))))</f>
        <v/>
      </c>
    </row>
    <row r="180">
      <c r="M180" s="7">
        <f>IF(AND(K180="Yes",J180&lt;&gt;"",L180&lt;&gt;""),J180-L180,"")</f>
        <v/>
      </c>
      <c r="P180" s="7">
        <f>IF(OR(N180="",J180=""),"",MIN(J180,N180+IF(O180="",21,O180)))</f>
        <v/>
      </c>
      <c r="S180" s="7">
        <f>IF(OR(C180="",Q180="Complete"),"",IF(MIN(IF(N(J180)&lt;TODAY(),1E9,J180),IF(N(M180)&lt;TODAY(),1E9,M180),IF(N(N180)&lt;TODAY(),1E9,N180),IF(N(P180)&lt;TODAY(),1E9,P180))=1E9,"",MIN(IF(N(J180)&lt;TODAY(),1E9,J180),IF(N(M180)&lt;TODAY(),1E9,M180),IF(N(N180)&lt;TODAY(),1E9,N180),IF(N(P180)&lt;TODAY(),1E9,P180))))</f>
        <v/>
      </c>
      <c r="T180" s="4">
        <f>IF(S180="","",IF(S180=M180,"Non-Extension Notice",IF(S180=N180,"Latest Shipment",IF(S180=P180,"Presentation Deadline","Expiry"))))</f>
        <v/>
      </c>
      <c r="U180" s="4">
        <f>IF(S180="","",S180-TODAY())</f>
        <v/>
      </c>
      <c r="V180" s="4">
        <f>IF(AND(B180="",C180=""),"",IF(J180="","Missing Date",IF(Q180="Complete","Complete",IF(J180&lt;TODAY(),"Expired",IF(AND(M180&lt;&gt;"",M180&lt;TODAY()),"Notice Deadline Passed",IF(U180&lt;=14,"Critical",IF(U180&lt;=60,"Due Soon","OK")))))))</f>
        <v/>
      </c>
    </row>
    <row r="181">
      <c r="M181" s="7">
        <f>IF(AND(K181="Yes",J181&lt;&gt;"",L181&lt;&gt;""),J181-L181,"")</f>
        <v/>
      </c>
      <c r="P181" s="7">
        <f>IF(OR(N181="",J181=""),"",MIN(J181,N181+IF(O181="",21,O181)))</f>
        <v/>
      </c>
      <c r="S181" s="7">
        <f>IF(OR(C181="",Q181="Complete"),"",IF(MIN(IF(N(J181)&lt;TODAY(),1E9,J181),IF(N(M181)&lt;TODAY(),1E9,M181),IF(N(N181)&lt;TODAY(),1E9,N181),IF(N(P181)&lt;TODAY(),1E9,P181))=1E9,"",MIN(IF(N(J181)&lt;TODAY(),1E9,J181),IF(N(M181)&lt;TODAY(),1E9,M181),IF(N(N181)&lt;TODAY(),1E9,N181),IF(N(P181)&lt;TODAY(),1E9,P181))))</f>
        <v/>
      </c>
      <c r="T181" s="4">
        <f>IF(S181="","",IF(S181=M181,"Non-Extension Notice",IF(S181=N181,"Latest Shipment",IF(S181=P181,"Presentation Deadline","Expiry"))))</f>
        <v/>
      </c>
      <c r="U181" s="4">
        <f>IF(S181="","",S181-TODAY())</f>
        <v/>
      </c>
      <c r="V181" s="4">
        <f>IF(AND(B181="",C181=""),"",IF(J181="","Missing Date",IF(Q181="Complete","Complete",IF(J181&lt;TODAY(),"Expired",IF(AND(M181&lt;&gt;"",M181&lt;TODAY()),"Notice Deadline Passed",IF(U181&lt;=14,"Critical",IF(U181&lt;=60,"Due Soon","OK")))))))</f>
        <v/>
      </c>
    </row>
    <row r="182">
      <c r="M182" s="7">
        <f>IF(AND(K182="Yes",J182&lt;&gt;"",L182&lt;&gt;""),J182-L182,"")</f>
        <v/>
      </c>
      <c r="P182" s="7">
        <f>IF(OR(N182="",J182=""),"",MIN(J182,N182+IF(O182="",21,O182)))</f>
        <v/>
      </c>
      <c r="S182" s="7">
        <f>IF(OR(C182="",Q182="Complete"),"",IF(MIN(IF(N(J182)&lt;TODAY(),1E9,J182),IF(N(M182)&lt;TODAY(),1E9,M182),IF(N(N182)&lt;TODAY(),1E9,N182),IF(N(P182)&lt;TODAY(),1E9,P182))=1E9,"",MIN(IF(N(J182)&lt;TODAY(),1E9,J182),IF(N(M182)&lt;TODAY(),1E9,M182),IF(N(N182)&lt;TODAY(),1E9,N182),IF(N(P182)&lt;TODAY(),1E9,P182))))</f>
        <v/>
      </c>
      <c r="T182" s="4">
        <f>IF(S182="","",IF(S182=M182,"Non-Extension Notice",IF(S182=N182,"Latest Shipment",IF(S182=P182,"Presentation Deadline","Expiry"))))</f>
        <v/>
      </c>
      <c r="U182" s="4">
        <f>IF(S182="","",S182-TODAY())</f>
        <v/>
      </c>
      <c r="V182" s="4">
        <f>IF(AND(B182="",C182=""),"",IF(J182="","Missing Date",IF(Q182="Complete","Complete",IF(J182&lt;TODAY(),"Expired",IF(AND(M182&lt;&gt;"",M182&lt;TODAY()),"Notice Deadline Passed",IF(U182&lt;=14,"Critical",IF(U182&lt;=60,"Due Soon","OK")))))))</f>
        <v/>
      </c>
    </row>
    <row r="183">
      <c r="M183" s="7">
        <f>IF(AND(K183="Yes",J183&lt;&gt;"",L183&lt;&gt;""),J183-L183,"")</f>
        <v/>
      </c>
      <c r="P183" s="7">
        <f>IF(OR(N183="",J183=""),"",MIN(J183,N183+IF(O183="",21,O183)))</f>
        <v/>
      </c>
      <c r="S183" s="7">
        <f>IF(OR(C183="",Q183="Complete"),"",IF(MIN(IF(N(J183)&lt;TODAY(),1E9,J183),IF(N(M183)&lt;TODAY(),1E9,M183),IF(N(N183)&lt;TODAY(),1E9,N183),IF(N(P183)&lt;TODAY(),1E9,P183))=1E9,"",MIN(IF(N(J183)&lt;TODAY(),1E9,J183),IF(N(M183)&lt;TODAY(),1E9,M183),IF(N(N183)&lt;TODAY(),1E9,N183),IF(N(P183)&lt;TODAY(),1E9,P183))))</f>
        <v/>
      </c>
      <c r="T183" s="4">
        <f>IF(S183="","",IF(S183=M183,"Non-Extension Notice",IF(S183=N183,"Latest Shipment",IF(S183=P183,"Presentation Deadline","Expiry"))))</f>
        <v/>
      </c>
      <c r="U183" s="4">
        <f>IF(S183="","",S183-TODAY())</f>
        <v/>
      </c>
      <c r="V183" s="4">
        <f>IF(AND(B183="",C183=""),"",IF(J183="","Missing Date",IF(Q183="Complete","Complete",IF(J183&lt;TODAY(),"Expired",IF(AND(M183&lt;&gt;"",M183&lt;TODAY()),"Notice Deadline Passed",IF(U183&lt;=14,"Critical",IF(U183&lt;=60,"Due Soon","OK")))))))</f>
        <v/>
      </c>
    </row>
    <row r="184">
      <c r="M184" s="7">
        <f>IF(AND(K184="Yes",J184&lt;&gt;"",L184&lt;&gt;""),J184-L184,"")</f>
        <v/>
      </c>
      <c r="P184" s="7">
        <f>IF(OR(N184="",J184=""),"",MIN(J184,N184+IF(O184="",21,O184)))</f>
        <v/>
      </c>
      <c r="S184" s="7">
        <f>IF(OR(C184="",Q184="Complete"),"",IF(MIN(IF(N(J184)&lt;TODAY(),1E9,J184),IF(N(M184)&lt;TODAY(),1E9,M184),IF(N(N184)&lt;TODAY(),1E9,N184),IF(N(P184)&lt;TODAY(),1E9,P184))=1E9,"",MIN(IF(N(J184)&lt;TODAY(),1E9,J184),IF(N(M184)&lt;TODAY(),1E9,M184),IF(N(N184)&lt;TODAY(),1E9,N184),IF(N(P184)&lt;TODAY(),1E9,P184))))</f>
        <v/>
      </c>
      <c r="T184" s="4">
        <f>IF(S184="","",IF(S184=M184,"Non-Extension Notice",IF(S184=N184,"Latest Shipment",IF(S184=P184,"Presentation Deadline","Expiry"))))</f>
        <v/>
      </c>
      <c r="U184" s="4">
        <f>IF(S184="","",S184-TODAY())</f>
        <v/>
      </c>
      <c r="V184" s="4">
        <f>IF(AND(B184="",C184=""),"",IF(J184="","Missing Date",IF(Q184="Complete","Complete",IF(J184&lt;TODAY(),"Expired",IF(AND(M184&lt;&gt;"",M184&lt;TODAY()),"Notice Deadline Passed",IF(U184&lt;=14,"Critical",IF(U184&lt;=60,"Due Soon","OK")))))))</f>
        <v/>
      </c>
    </row>
    <row r="185">
      <c r="M185" s="7">
        <f>IF(AND(K185="Yes",J185&lt;&gt;"",L185&lt;&gt;""),J185-L185,"")</f>
        <v/>
      </c>
      <c r="P185" s="7">
        <f>IF(OR(N185="",J185=""),"",MIN(J185,N185+IF(O185="",21,O185)))</f>
        <v/>
      </c>
      <c r="S185" s="7">
        <f>IF(OR(C185="",Q185="Complete"),"",IF(MIN(IF(N(J185)&lt;TODAY(),1E9,J185),IF(N(M185)&lt;TODAY(),1E9,M185),IF(N(N185)&lt;TODAY(),1E9,N185),IF(N(P185)&lt;TODAY(),1E9,P185))=1E9,"",MIN(IF(N(J185)&lt;TODAY(),1E9,J185),IF(N(M185)&lt;TODAY(),1E9,M185),IF(N(N185)&lt;TODAY(),1E9,N185),IF(N(P185)&lt;TODAY(),1E9,P185))))</f>
        <v/>
      </c>
      <c r="T185" s="4">
        <f>IF(S185="","",IF(S185=M185,"Non-Extension Notice",IF(S185=N185,"Latest Shipment",IF(S185=P185,"Presentation Deadline","Expiry"))))</f>
        <v/>
      </c>
      <c r="U185" s="4">
        <f>IF(S185="","",S185-TODAY())</f>
        <v/>
      </c>
      <c r="V185" s="4">
        <f>IF(AND(B185="",C185=""),"",IF(J185="","Missing Date",IF(Q185="Complete","Complete",IF(J185&lt;TODAY(),"Expired",IF(AND(M185&lt;&gt;"",M185&lt;TODAY()),"Notice Deadline Passed",IF(U185&lt;=14,"Critical",IF(U185&lt;=60,"Due Soon","OK")))))))</f>
        <v/>
      </c>
    </row>
    <row r="186">
      <c r="M186" s="7">
        <f>IF(AND(K186="Yes",J186&lt;&gt;"",L186&lt;&gt;""),J186-L186,"")</f>
        <v/>
      </c>
      <c r="P186" s="7">
        <f>IF(OR(N186="",J186=""),"",MIN(J186,N186+IF(O186="",21,O186)))</f>
        <v/>
      </c>
      <c r="S186" s="7">
        <f>IF(OR(C186="",Q186="Complete"),"",IF(MIN(IF(N(J186)&lt;TODAY(),1E9,J186),IF(N(M186)&lt;TODAY(),1E9,M186),IF(N(N186)&lt;TODAY(),1E9,N186),IF(N(P186)&lt;TODAY(),1E9,P186))=1E9,"",MIN(IF(N(J186)&lt;TODAY(),1E9,J186),IF(N(M186)&lt;TODAY(),1E9,M186),IF(N(N186)&lt;TODAY(),1E9,N186),IF(N(P186)&lt;TODAY(),1E9,P186))))</f>
        <v/>
      </c>
      <c r="T186" s="4">
        <f>IF(S186="","",IF(S186=M186,"Non-Extension Notice",IF(S186=N186,"Latest Shipment",IF(S186=P186,"Presentation Deadline","Expiry"))))</f>
        <v/>
      </c>
      <c r="U186" s="4">
        <f>IF(S186="","",S186-TODAY())</f>
        <v/>
      </c>
      <c r="V186" s="4">
        <f>IF(AND(B186="",C186=""),"",IF(J186="","Missing Date",IF(Q186="Complete","Complete",IF(J186&lt;TODAY(),"Expired",IF(AND(M186&lt;&gt;"",M186&lt;TODAY()),"Notice Deadline Passed",IF(U186&lt;=14,"Critical",IF(U186&lt;=60,"Due Soon","OK")))))))</f>
        <v/>
      </c>
    </row>
    <row r="187">
      <c r="M187" s="7">
        <f>IF(AND(K187="Yes",J187&lt;&gt;"",L187&lt;&gt;""),J187-L187,"")</f>
        <v/>
      </c>
      <c r="P187" s="7">
        <f>IF(OR(N187="",J187=""),"",MIN(J187,N187+IF(O187="",21,O187)))</f>
        <v/>
      </c>
      <c r="S187" s="7">
        <f>IF(OR(C187="",Q187="Complete"),"",IF(MIN(IF(N(J187)&lt;TODAY(),1E9,J187),IF(N(M187)&lt;TODAY(),1E9,M187),IF(N(N187)&lt;TODAY(),1E9,N187),IF(N(P187)&lt;TODAY(),1E9,P187))=1E9,"",MIN(IF(N(J187)&lt;TODAY(),1E9,J187),IF(N(M187)&lt;TODAY(),1E9,M187),IF(N(N187)&lt;TODAY(),1E9,N187),IF(N(P187)&lt;TODAY(),1E9,P187))))</f>
        <v/>
      </c>
      <c r="T187" s="4">
        <f>IF(S187="","",IF(S187=M187,"Non-Extension Notice",IF(S187=N187,"Latest Shipment",IF(S187=P187,"Presentation Deadline","Expiry"))))</f>
        <v/>
      </c>
      <c r="U187" s="4">
        <f>IF(S187="","",S187-TODAY())</f>
        <v/>
      </c>
      <c r="V187" s="4">
        <f>IF(AND(B187="",C187=""),"",IF(J187="","Missing Date",IF(Q187="Complete","Complete",IF(J187&lt;TODAY(),"Expired",IF(AND(M187&lt;&gt;"",M187&lt;TODAY()),"Notice Deadline Passed",IF(U187&lt;=14,"Critical",IF(U187&lt;=60,"Due Soon","OK")))))))</f>
        <v/>
      </c>
    </row>
    <row r="188">
      <c r="M188" s="7">
        <f>IF(AND(K188="Yes",J188&lt;&gt;"",L188&lt;&gt;""),J188-L188,"")</f>
        <v/>
      </c>
      <c r="P188" s="7">
        <f>IF(OR(N188="",J188=""),"",MIN(J188,N188+IF(O188="",21,O188)))</f>
        <v/>
      </c>
      <c r="S188" s="7">
        <f>IF(OR(C188="",Q188="Complete"),"",IF(MIN(IF(N(J188)&lt;TODAY(),1E9,J188),IF(N(M188)&lt;TODAY(),1E9,M188),IF(N(N188)&lt;TODAY(),1E9,N188),IF(N(P188)&lt;TODAY(),1E9,P188))=1E9,"",MIN(IF(N(J188)&lt;TODAY(),1E9,J188),IF(N(M188)&lt;TODAY(),1E9,M188),IF(N(N188)&lt;TODAY(),1E9,N188),IF(N(P188)&lt;TODAY(),1E9,P188))))</f>
        <v/>
      </c>
      <c r="T188" s="4">
        <f>IF(S188="","",IF(S188=M188,"Non-Extension Notice",IF(S188=N188,"Latest Shipment",IF(S188=P188,"Presentation Deadline","Expiry"))))</f>
        <v/>
      </c>
      <c r="U188" s="4">
        <f>IF(S188="","",S188-TODAY())</f>
        <v/>
      </c>
      <c r="V188" s="4">
        <f>IF(AND(B188="",C188=""),"",IF(J188="","Missing Date",IF(Q188="Complete","Complete",IF(J188&lt;TODAY(),"Expired",IF(AND(M188&lt;&gt;"",M188&lt;TODAY()),"Notice Deadline Passed",IF(U188&lt;=14,"Critical",IF(U188&lt;=60,"Due Soon","OK")))))))</f>
        <v/>
      </c>
    </row>
    <row r="189">
      <c r="M189" s="7">
        <f>IF(AND(K189="Yes",J189&lt;&gt;"",L189&lt;&gt;""),J189-L189,"")</f>
        <v/>
      </c>
      <c r="P189" s="7">
        <f>IF(OR(N189="",J189=""),"",MIN(J189,N189+IF(O189="",21,O189)))</f>
        <v/>
      </c>
      <c r="S189" s="7">
        <f>IF(OR(C189="",Q189="Complete"),"",IF(MIN(IF(N(J189)&lt;TODAY(),1E9,J189),IF(N(M189)&lt;TODAY(),1E9,M189),IF(N(N189)&lt;TODAY(),1E9,N189),IF(N(P189)&lt;TODAY(),1E9,P189))=1E9,"",MIN(IF(N(J189)&lt;TODAY(),1E9,J189),IF(N(M189)&lt;TODAY(),1E9,M189),IF(N(N189)&lt;TODAY(),1E9,N189),IF(N(P189)&lt;TODAY(),1E9,P189))))</f>
        <v/>
      </c>
      <c r="T189" s="4">
        <f>IF(S189="","",IF(S189=M189,"Non-Extension Notice",IF(S189=N189,"Latest Shipment",IF(S189=P189,"Presentation Deadline","Expiry"))))</f>
        <v/>
      </c>
      <c r="U189" s="4">
        <f>IF(S189="","",S189-TODAY())</f>
        <v/>
      </c>
      <c r="V189" s="4">
        <f>IF(AND(B189="",C189=""),"",IF(J189="","Missing Date",IF(Q189="Complete","Complete",IF(J189&lt;TODAY(),"Expired",IF(AND(M189&lt;&gt;"",M189&lt;TODAY()),"Notice Deadline Passed",IF(U189&lt;=14,"Critical",IF(U189&lt;=60,"Due Soon","OK")))))))</f>
        <v/>
      </c>
    </row>
    <row r="190">
      <c r="M190" s="7">
        <f>IF(AND(K190="Yes",J190&lt;&gt;"",L190&lt;&gt;""),J190-L190,"")</f>
        <v/>
      </c>
      <c r="P190" s="7">
        <f>IF(OR(N190="",J190=""),"",MIN(J190,N190+IF(O190="",21,O190)))</f>
        <v/>
      </c>
      <c r="S190" s="7">
        <f>IF(OR(C190="",Q190="Complete"),"",IF(MIN(IF(N(J190)&lt;TODAY(),1E9,J190),IF(N(M190)&lt;TODAY(),1E9,M190),IF(N(N190)&lt;TODAY(),1E9,N190),IF(N(P190)&lt;TODAY(),1E9,P190))=1E9,"",MIN(IF(N(J190)&lt;TODAY(),1E9,J190),IF(N(M190)&lt;TODAY(),1E9,M190),IF(N(N190)&lt;TODAY(),1E9,N190),IF(N(P190)&lt;TODAY(),1E9,P190))))</f>
        <v/>
      </c>
      <c r="T190" s="4">
        <f>IF(S190="","",IF(S190=M190,"Non-Extension Notice",IF(S190=N190,"Latest Shipment",IF(S190=P190,"Presentation Deadline","Expiry"))))</f>
        <v/>
      </c>
      <c r="U190" s="4">
        <f>IF(S190="","",S190-TODAY())</f>
        <v/>
      </c>
      <c r="V190" s="4">
        <f>IF(AND(B190="",C190=""),"",IF(J190="","Missing Date",IF(Q190="Complete","Complete",IF(J190&lt;TODAY(),"Expired",IF(AND(M190&lt;&gt;"",M190&lt;TODAY()),"Notice Deadline Passed",IF(U190&lt;=14,"Critical",IF(U190&lt;=60,"Due Soon","OK")))))))</f>
        <v/>
      </c>
    </row>
    <row r="191">
      <c r="M191" s="7">
        <f>IF(AND(K191="Yes",J191&lt;&gt;"",L191&lt;&gt;""),J191-L191,"")</f>
        <v/>
      </c>
      <c r="P191" s="7">
        <f>IF(OR(N191="",J191=""),"",MIN(J191,N191+IF(O191="",21,O191)))</f>
        <v/>
      </c>
      <c r="S191" s="7">
        <f>IF(OR(C191="",Q191="Complete"),"",IF(MIN(IF(N(J191)&lt;TODAY(),1E9,J191),IF(N(M191)&lt;TODAY(),1E9,M191),IF(N(N191)&lt;TODAY(),1E9,N191),IF(N(P191)&lt;TODAY(),1E9,P191))=1E9,"",MIN(IF(N(J191)&lt;TODAY(),1E9,J191),IF(N(M191)&lt;TODAY(),1E9,M191),IF(N(N191)&lt;TODAY(),1E9,N191),IF(N(P191)&lt;TODAY(),1E9,P191))))</f>
        <v/>
      </c>
      <c r="T191" s="4">
        <f>IF(S191="","",IF(S191=M191,"Non-Extension Notice",IF(S191=N191,"Latest Shipment",IF(S191=P191,"Presentation Deadline","Expiry"))))</f>
        <v/>
      </c>
      <c r="U191" s="4">
        <f>IF(S191="","",S191-TODAY())</f>
        <v/>
      </c>
      <c r="V191" s="4">
        <f>IF(AND(B191="",C191=""),"",IF(J191="","Missing Date",IF(Q191="Complete","Complete",IF(J191&lt;TODAY(),"Expired",IF(AND(M191&lt;&gt;"",M191&lt;TODAY()),"Notice Deadline Passed",IF(U191&lt;=14,"Critical",IF(U191&lt;=60,"Due Soon","OK")))))))</f>
        <v/>
      </c>
    </row>
    <row r="192">
      <c r="M192" s="7">
        <f>IF(AND(K192="Yes",J192&lt;&gt;"",L192&lt;&gt;""),J192-L192,"")</f>
        <v/>
      </c>
      <c r="P192" s="7">
        <f>IF(OR(N192="",J192=""),"",MIN(J192,N192+IF(O192="",21,O192)))</f>
        <v/>
      </c>
      <c r="S192" s="7">
        <f>IF(OR(C192="",Q192="Complete"),"",IF(MIN(IF(N(J192)&lt;TODAY(),1E9,J192),IF(N(M192)&lt;TODAY(),1E9,M192),IF(N(N192)&lt;TODAY(),1E9,N192),IF(N(P192)&lt;TODAY(),1E9,P192))=1E9,"",MIN(IF(N(J192)&lt;TODAY(),1E9,J192),IF(N(M192)&lt;TODAY(),1E9,M192),IF(N(N192)&lt;TODAY(),1E9,N192),IF(N(P192)&lt;TODAY(),1E9,P192))))</f>
        <v/>
      </c>
      <c r="T192" s="4">
        <f>IF(S192="","",IF(S192=M192,"Non-Extension Notice",IF(S192=N192,"Latest Shipment",IF(S192=P192,"Presentation Deadline","Expiry"))))</f>
        <v/>
      </c>
      <c r="U192" s="4">
        <f>IF(S192="","",S192-TODAY())</f>
        <v/>
      </c>
      <c r="V192" s="4">
        <f>IF(AND(B192="",C192=""),"",IF(J192="","Missing Date",IF(Q192="Complete","Complete",IF(J192&lt;TODAY(),"Expired",IF(AND(M192&lt;&gt;"",M192&lt;TODAY()),"Notice Deadline Passed",IF(U192&lt;=14,"Critical",IF(U192&lt;=60,"Due Soon","OK")))))))</f>
        <v/>
      </c>
    </row>
    <row r="193">
      <c r="M193" s="7">
        <f>IF(AND(K193="Yes",J193&lt;&gt;"",L193&lt;&gt;""),J193-L193,"")</f>
        <v/>
      </c>
      <c r="P193" s="7">
        <f>IF(OR(N193="",J193=""),"",MIN(J193,N193+IF(O193="",21,O193)))</f>
        <v/>
      </c>
      <c r="S193" s="7">
        <f>IF(OR(C193="",Q193="Complete"),"",IF(MIN(IF(N(J193)&lt;TODAY(),1E9,J193),IF(N(M193)&lt;TODAY(),1E9,M193),IF(N(N193)&lt;TODAY(),1E9,N193),IF(N(P193)&lt;TODAY(),1E9,P193))=1E9,"",MIN(IF(N(J193)&lt;TODAY(),1E9,J193),IF(N(M193)&lt;TODAY(),1E9,M193),IF(N(N193)&lt;TODAY(),1E9,N193),IF(N(P193)&lt;TODAY(),1E9,P193))))</f>
        <v/>
      </c>
      <c r="T193" s="4">
        <f>IF(S193="","",IF(S193=M193,"Non-Extension Notice",IF(S193=N193,"Latest Shipment",IF(S193=P193,"Presentation Deadline","Expiry"))))</f>
        <v/>
      </c>
      <c r="U193" s="4">
        <f>IF(S193="","",S193-TODAY())</f>
        <v/>
      </c>
      <c r="V193" s="4">
        <f>IF(AND(B193="",C193=""),"",IF(J193="","Missing Date",IF(Q193="Complete","Complete",IF(J193&lt;TODAY(),"Expired",IF(AND(M193&lt;&gt;"",M193&lt;TODAY()),"Notice Deadline Passed",IF(U193&lt;=14,"Critical",IF(U193&lt;=60,"Due Soon","OK")))))))</f>
        <v/>
      </c>
    </row>
    <row r="194">
      <c r="M194" s="7">
        <f>IF(AND(K194="Yes",J194&lt;&gt;"",L194&lt;&gt;""),J194-L194,"")</f>
        <v/>
      </c>
      <c r="P194" s="7">
        <f>IF(OR(N194="",J194=""),"",MIN(J194,N194+IF(O194="",21,O194)))</f>
        <v/>
      </c>
      <c r="S194" s="7">
        <f>IF(OR(C194="",Q194="Complete"),"",IF(MIN(IF(N(J194)&lt;TODAY(),1E9,J194),IF(N(M194)&lt;TODAY(),1E9,M194),IF(N(N194)&lt;TODAY(),1E9,N194),IF(N(P194)&lt;TODAY(),1E9,P194))=1E9,"",MIN(IF(N(J194)&lt;TODAY(),1E9,J194),IF(N(M194)&lt;TODAY(),1E9,M194),IF(N(N194)&lt;TODAY(),1E9,N194),IF(N(P194)&lt;TODAY(),1E9,P194))))</f>
        <v/>
      </c>
      <c r="T194" s="4">
        <f>IF(S194="","",IF(S194=M194,"Non-Extension Notice",IF(S194=N194,"Latest Shipment",IF(S194=P194,"Presentation Deadline","Expiry"))))</f>
        <v/>
      </c>
      <c r="U194" s="4">
        <f>IF(S194="","",S194-TODAY())</f>
        <v/>
      </c>
      <c r="V194" s="4">
        <f>IF(AND(B194="",C194=""),"",IF(J194="","Missing Date",IF(Q194="Complete","Complete",IF(J194&lt;TODAY(),"Expired",IF(AND(M194&lt;&gt;"",M194&lt;TODAY()),"Notice Deadline Passed",IF(U194&lt;=14,"Critical",IF(U194&lt;=60,"Due Soon","OK")))))))</f>
        <v/>
      </c>
    </row>
    <row r="195">
      <c r="M195" s="7">
        <f>IF(AND(K195="Yes",J195&lt;&gt;"",L195&lt;&gt;""),J195-L195,"")</f>
        <v/>
      </c>
      <c r="P195" s="7">
        <f>IF(OR(N195="",J195=""),"",MIN(J195,N195+IF(O195="",21,O195)))</f>
        <v/>
      </c>
      <c r="S195" s="7">
        <f>IF(OR(C195="",Q195="Complete"),"",IF(MIN(IF(N(J195)&lt;TODAY(),1E9,J195),IF(N(M195)&lt;TODAY(),1E9,M195),IF(N(N195)&lt;TODAY(),1E9,N195),IF(N(P195)&lt;TODAY(),1E9,P195))=1E9,"",MIN(IF(N(J195)&lt;TODAY(),1E9,J195),IF(N(M195)&lt;TODAY(),1E9,M195),IF(N(N195)&lt;TODAY(),1E9,N195),IF(N(P195)&lt;TODAY(),1E9,P195))))</f>
        <v/>
      </c>
      <c r="T195" s="4">
        <f>IF(S195="","",IF(S195=M195,"Non-Extension Notice",IF(S195=N195,"Latest Shipment",IF(S195=P195,"Presentation Deadline","Expiry"))))</f>
        <v/>
      </c>
      <c r="U195" s="4">
        <f>IF(S195="","",S195-TODAY())</f>
        <v/>
      </c>
      <c r="V195" s="4">
        <f>IF(AND(B195="",C195=""),"",IF(J195="","Missing Date",IF(Q195="Complete","Complete",IF(J195&lt;TODAY(),"Expired",IF(AND(M195&lt;&gt;"",M195&lt;TODAY()),"Notice Deadline Passed",IF(U195&lt;=14,"Critical",IF(U195&lt;=60,"Due Soon","OK")))))))</f>
        <v/>
      </c>
    </row>
    <row r="196">
      <c r="M196" s="7">
        <f>IF(AND(K196="Yes",J196&lt;&gt;"",L196&lt;&gt;""),J196-L196,"")</f>
        <v/>
      </c>
      <c r="P196" s="7">
        <f>IF(OR(N196="",J196=""),"",MIN(J196,N196+IF(O196="",21,O196)))</f>
        <v/>
      </c>
      <c r="S196" s="7">
        <f>IF(OR(C196="",Q196="Complete"),"",IF(MIN(IF(N(J196)&lt;TODAY(),1E9,J196),IF(N(M196)&lt;TODAY(),1E9,M196),IF(N(N196)&lt;TODAY(),1E9,N196),IF(N(P196)&lt;TODAY(),1E9,P196))=1E9,"",MIN(IF(N(J196)&lt;TODAY(),1E9,J196),IF(N(M196)&lt;TODAY(),1E9,M196),IF(N(N196)&lt;TODAY(),1E9,N196),IF(N(P196)&lt;TODAY(),1E9,P196))))</f>
        <v/>
      </c>
      <c r="T196" s="4">
        <f>IF(S196="","",IF(S196=M196,"Non-Extension Notice",IF(S196=N196,"Latest Shipment",IF(S196=P196,"Presentation Deadline","Expiry"))))</f>
        <v/>
      </c>
      <c r="U196" s="4">
        <f>IF(S196="","",S196-TODAY())</f>
        <v/>
      </c>
      <c r="V196" s="4">
        <f>IF(AND(B196="",C196=""),"",IF(J196="","Missing Date",IF(Q196="Complete","Complete",IF(J196&lt;TODAY(),"Expired",IF(AND(M196&lt;&gt;"",M196&lt;TODAY()),"Notice Deadline Passed",IF(U196&lt;=14,"Critical",IF(U196&lt;=60,"Due Soon","OK")))))))</f>
        <v/>
      </c>
    </row>
    <row r="197">
      <c r="M197" s="7">
        <f>IF(AND(K197="Yes",J197&lt;&gt;"",L197&lt;&gt;""),J197-L197,"")</f>
        <v/>
      </c>
      <c r="P197" s="7">
        <f>IF(OR(N197="",J197=""),"",MIN(J197,N197+IF(O197="",21,O197)))</f>
        <v/>
      </c>
      <c r="S197" s="7">
        <f>IF(OR(C197="",Q197="Complete"),"",IF(MIN(IF(N(J197)&lt;TODAY(),1E9,J197),IF(N(M197)&lt;TODAY(),1E9,M197),IF(N(N197)&lt;TODAY(),1E9,N197),IF(N(P197)&lt;TODAY(),1E9,P197))=1E9,"",MIN(IF(N(J197)&lt;TODAY(),1E9,J197),IF(N(M197)&lt;TODAY(),1E9,M197),IF(N(N197)&lt;TODAY(),1E9,N197),IF(N(P197)&lt;TODAY(),1E9,P197))))</f>
        <v/>
      </c>
      <c r="T197" s="4">
        <f>IF(S197="","",IF(S197=M197,"Non-Extension Notice",IF(S197=N197,"Latest Shipment",IF(S197=P197,"Presentation Deadline","Expiry"))))</f>
        <v/>
      </c>
      <c r="U197" s="4">
        <f>IF(S197="","",S197-TODAY())</f>
        <v/>
      </c>
      <c r="V197" s="4">
        <f>IF(AND(B197="",C197=""),"",IF(J197="","Missing Date",IF(Q197="Complete","Complete",IF(J197&lt;TODAY(),"Expired",IF(AND(M197&lt;&gt;"",M197&lt;TODAY()),"Notice Deadline Passed",IF(U197&lt;=14,"Critical",IF(U197&lt;=60,"Due Soon","OK")))))))</f>
        <v/>
      </c>
    </row>
    <row r="198">
      <c r="M198" s="7">
        <f>IF(AND(K198="Yes",J198&lt;&gt;"",L198&lt;&gt;""),J198-L198,"")</f>
        <v/>
      </c>
      <c r="P198" s="7">
        <f>IF(OR(N198="",J198=""),"",MIN(J198,N198+IF(O198="",21,O198)))</f>
        <v/>
      </c>
      <c r="S198" s="7">
        <f>IF(OR(C198="",Q198="Complete"),"",IF(MIN(IF(N(J198)&lt;TODAY(),1E9,J198),IF(N(M198)&lt;TODAY(),1E9,M198),IF(N(N198)&lt;TODAY(),1E9,N198),IF(N(P198)&lt;TODAY(),1E9,P198))=1E9,"",MIN(IF(N(J198)&lt;TODAY(),1E9,J198),IF(N(M198)&lt;TODAY(),1E9,M198),IF(N(N198)&lt;TODAY(),1E9,N198),IF(N(P198)&lt;TODAY(),1E9,P198))))</f>
        <v/>
      </c>
      <c r="T198" s="4">
        <f>IF(S198="","",IF(S198=M198,"Non-Extension Notice",IF(S198=N198,"Latest Shipment",IF(S198=P198,"Presentation Deadline","Expiry"))))</f>
        <v/>
      </c>
      <c r="U198" s="4">
        <f>IF(S198="","",S198-TODAY())</f>
        <v/>
      </c>
      <c r="V198" s="4">
        <f>IF(AND(B198="",C198=""),"",IF(J198="","Missing Date",IF(Q198="Complete","Complete",IF(J198&lt;TODAY(),"Expired",IF(AND(M198&lt;&gt;"",M198&lt;TODAY()),"Notice Deadline Passed",IF(U198&lt;=14,"Critical",IF(U198&lt;=60,"Due Soon","OK")))))))</f>
        <v/>
      </c>
    </row>
    <row r="199">
      <c r="M199" s="7">
        <f>IF(AND(K199="Yes",J199&lt;&gt;"",L199&lt;&gt;""),J199-L199,"")</f>
        <v/>
      </c>
      <c r="P199" s="7">
        <f>IF(OR(N199="",J199=""),"",MIN(J199,N199+IF(O199="",21,O199)))</f>
        <v/>
      </c>
      <c r="S199" s="7">
        <f>IF(OR(C199="",Q199="Complete"),"",IF(MIN(IF(N(J199)&lt;TODAY(),1E9,J199),IF(N(M199)&lt;TODAY(),1E9,M199),IF(N(N199)&lt;TODAY(),1E9,N199),IF(N(P199)&lt;TODAY(),1E9,P199))=1E9,"",MIN(IF(N(J199)&lt;TODAY(),1E9,J199),IF(N(M199)&lt;TODAY(),1E9,M199),IF(N(N199)&lt;TODAY(),1E9,N199),IF(N(P199)&lt;TODAY(),1E9,P199))))</f>
        <v/>
      </c>
      <c r="T199" s="4">
        <f>IF(S199="","",IF(S199=M199,"Non-Extension Notice",IF(S199=N199,"Latest Shipment",IF(S199=P199,"Presentation Deadline","Expiry"))))</f>
        <v/>
      </c>
      <c r="U199" s="4">
        <f>IF(S199="","",S199-TODAY())</f>
        <v/>
      </c>
      <c r="V199" s="4">
        <f>IF(AND(B199="",C199=""),"",IF(J199="","Missing Date",IF(Q199="Complete","Complete",IF(J199&lt;TODAY(),"Expired",IF(AND(M199&lt;&gt;"",M199&lt;TODAY()),"Notice Deadline Passed",IF(U199&lt;=14,"Critical",IF(U199&lt;=60,"Due Soon","OK")))))))</f>
        <v/>
      </c>
    </row>
    <row r="200">
      <c r="M200" s="7">
        <f>IF(AND(K200="Yes",J200&lt;&gt;"",L200&lt;&gt;""),J200-L200,"")</f>
        <v/>
      </c>
      <c r="P200" s="7">
        <f>IF(OR(N200="",J200=""),"",MIN(J200,N200+IF(O200="",21,O200)))</f>
        <v/>
      </c>
      <c r="S200" s="7">
        <f>IF(OR(C200="",Q200="Complete"),"",IF(MIN(IF(N(J200)&lt;TODAY(),1E9,J200),IF(N(M200)&lt;TODAY(),1E9,M200),IF(N(N200)&lt;TODAY(),1E9,N200),IF(N(P200)&lt;TODAY(),1E9,P200))=1E9,"",MIN(IF(N(J200)&lt;TODAY(),1E9,J200),IF(N(M200)&lt;TODAY(),1E9,M200),IF(N(N200)&lt;TODAY(),1E9,N200),IF(N(P200)&lt;TODAY(),1E9,P200))))</f>
        <v/>
      </c>
      <c r="T200" s="4">
        <f>IF(S200="","",IF(S200=M200,"Non-Extension Notice",IF(S200=N200,"Latest Shipment",IF(S200=P200,"Presentation Deadline","Expiry"))))</f>
        <v/>
      </c>
      <c r="U200" s="4">
        <f>IF(S200="","",S200-TODAY())</f>
        <v/>
      </c>
      <c r="V200" s="4">
        <f>IF(AND(B200="",C200=""),"",IF(J200="","Missing Date",IF(Q200="Complete","Complete",IF(J200&lt;TODAY(),"Expired",IF(AND(M200&lt;&gt;"",M200&lt;TODAY()),"Notice Deadline Passed",IF(U200&lt;=14,"Critical",IF(U200&lt;=60,"Due Soon","OK")))))))</f>
        <v/>
      </c>
    </row>
    <row r="201">
      <c r="M201" s="7">
        <f>IF(AND(K201="Yes",J201&lt;&gt;"",L201&lt;&gt;""),J201-L201,"")</f>
        <v/>
      </c>
      <c r="P201" s="7">
        <f>IF(OR(N201="",J201=""),"",MIN(J201,N201+IF(O201="",21,O201)))</f>
        <v/>
      </c>
      <c r="S201" s="7">
        <f>IF(OR(C201="",Q201="Complete"),"",IF(MIN(IF(N(J201)&lt;TODAY(),1E9,J201),IF(N(M201)&lt;TODAY(),1E9,M201),IF(N(N201)&lt;TODAY(),1E9,N201),IF(N(P201)&lt;TODAY(),1E9,P201))=1E9,"",MIN(IF(N(J201)&lt;TODAY(),1E9,J201),IF(N(M201)&lt;TODAY(),1E9,M201),IF(N(N201)&lt;TODAY(),1E9,N201),IF(N(P201)&lt;TODAY(),1E9,P201))))</f>
        <v/>
      </c>
      <c r="T201" s="4">
        <f>IF(S201="","",IF(S201=M201,"Non-Extension Notice",IF(S201=N201,"Latest Shipment",IF(S201=P201,"Presentation Deadline","Expiry"))))</f>
        <v/>
      </c>
      <c r="U201" s="4">
        <f>IF(S201="","",S201-TODAY())</f>
        <v/>
      </c>
      <c r="V201" s="4">
        <f>IF(AND(B201="",C201=""),"",IF(J201="","Missing Date",IF(Q201="Complete","Complete",IF(J201&lt;TODAY(),"Expired",IF(AND(M201&lt;&gt;"",M201&lt;TODAY()),"Notice Deadline Passed",IF(U201&lt;=14,"Critical",IF(U201&lt;=60,"Due Soon","OK")))))))</f>
        <v/>
      </c>
    </row>
    <row r="202">
      <c r="M202" s="7">
        <f>IF(AND(K202="Yes",J202&lt;&gt;"",L202&lt;&gt;""),J202-L202,"")</f>
        <v/>
      </c>
      <c r="P202" s="7">
        <f>IF(OR(N202="",J202=""),"",MIN(J202,N202+IF(O202="",21,O202)))</f>
        <v/>
      </c>
      <c r="S202" s="7">
        <f>IF(OR(C202="",Q202="Complete"),"",IF(MIN(IF(N(J202)&lt;TODAY(),1E9,J202),IF(N(M202)&lt;TODAY(),1E9,M202),IF(N(N202)&lt;TODAY(),1E9,N202),IF(N(P202)&lt;TODAY(),1E9,P202))=1E9,"",MIN(IF(N(J202)&lt;TODAY(),1E9,J202),IF(N(M202)&lt;TODAY(),1E9,M202),IF(N(N202)&lt;TODAY(),1E9,N202),IF(N(P202)&lt;TODAY(),1E9,P202))))</f>
        <v/>
      </c>
      <c r="T202" s="4">
        <f>IF(S202="","",IF(S202=M202,"Non-Extension Notice",IF(S202=N202,"Latest Shipment",IF(S202=P202,"Presentation Deadline","Expiry"))))</f>
        <v/>
      </c>
      <c r="U202" s="4">
        <f>IF(S202="","",S202-TODAY())</f>
        <v/>
      </c>
      <c r="V202" s="4">
        <f>IF(AND(B202="",C202=""),"",IF(J202="","Missing Date",IF(Q202="Complete","Complete",IF(J202&lt;TODAY(),"Expired",IF(AND(M202&lt;&gt;"",M202&lt;TODAY()),"Notice Deadline Passed",IF(U202&lt;=14,"Critical",IF(U202&lt;=60,"Due Soon","OK")))))))</f>
        <v/>
      </c>
    </row>
    <row r="203">
      <c r="M203" s="7">
        <f>IF(AND(K203="Yes",J203&lt;&gt;"",L203&lt;&gt;""),J203-L203,"")</f>
        <v/>
      </c>
      <c r="P203" s="7">
        <f>IF(OR(N203="",J203=""),"",MIN(J203,N203+IF(O203="",21,O203)))</f>
        <v/>
      </c>
      <c r="S203" s="7">
        <f>IF(OR(C203="",Q203="Complete"),"",IF(MIN(IF(N(J203)&lt;TODAY(),1E9,J203),IF(N(M203)&lt;TODAY(),1E9,M203),IF(N(N203)&lt;TODAY(),1E9,N203),IF(N(P203)&lt;TODAY(),1E9,P203))=1E9,"",MIN(IF(N(J203)&lt;TODAY(),1E9,J203),IF(N(M203)&lt;TODAY(),1E9,M203),IF(N(N203)&lt;TODAY(),1E9,N203),IF(N(P203)&lt;TODAY(),1E9,P203))))</f>
        <v/>
      </c>
      <c r="T203" s="4">
        <f>IF(S203="","",IF(S203=M203,"Non-Extension Notice",IF(S203=N203,"Latest Shipment",IF(S203=P203,"Presentation Deadline","Expiry"))))</f>
        <v/>
      </c>
      <c r="U203" s="4">
        <f>IF(S203="","",S203-TODAY())</f>
        <v/>
      </c>
      <c r="V203" s="4">
        <f>IF(AND(B203="",C203=""),"",IF(J203="","Missing Date",IF(Q203="Complete","Complete",IF(J203&lt;TODAY(),"Expired",IF(AND(M203&lt;&gt;"",M203&lt;TODAY()),"Notice Deadline Passed",IF(U203&lt;=14,"Critical",IF(U203&lt;=60,"Due Soon","OK")))))))</f>
        <v/>
      </c>
    </row>
    <row r="204">
      <c r="M204" s="7">
        <f>IF(AND(K204="Yes",J204&lt;&gt;"",L204&lt;&gt;""),J204-L204,"")</f>
        <v/>
      </c>
      <c r="P204" s="7">
        <f>IF(OR(N204="",J204=""),"",MIN(J204,N204+IF(O204="",21,O204)))</f>
        <v/>
      </c>
      <c r="S204" s="7">
        <f>IF(OR(C204="",Q204="Complete"),"",IF(MIN(IF(N(J204)&lt;TODAY(),1E9,J204),IF(N(M204)&lt;TODAY(),1E9,M204),IF(N(N204)&lt;TODAY(),1E9,N204),IF(N(P204)&lt;TODAY(),1E9,P204))=1E9,"",MIN(IF(N(J204)&lt;TODAY(),1E9,J204),IF(N(M204)&lt;TODAY(),1E9,M204),IF(N(N204)&lt;TODAY(),1E9,N204),IF(N(P204)&lt;TODAY(),1E9,P204))))</f>
        <v/>
      </c>
      <c r="T204" s="4">
        <f>IF(S204="","",IF(S204=M204,"Non-Extension Notice",IF(S204=N204,"Latest Shipment",IF(S204=P204,"Presentation Deadline","Expiry"))))</f>
        <v/>
      </c>
      <c r="U204" s="4">
        <f>IF(S204="","",S204-TODAY())</f>
        <v/>
      </c>
      <c r="V204" s="4">
        <f>IF(AND(B204="",C204=""),"",IF(J204="","Missing Date",IF(Q204="Complete","Complete",IF(J204&lt;TODAY(),"Expired",IF(AND(M204&lt;&gt;"",M204&lt;TODAY()),"Notice Deadline Passed",IF(U204&lt;=14,"Critical",IF(U204&lt;=60,"Due Soon","OK")))))))</f>
        <v/>
      </c>
    </row>
  </sheetData>
  <autoFilter ref="A4:V204"/>
  <mergeCells count="2">
    <mergeCell ref="A2:V2"/>
    <mergeCell ref="A1:V1"/>
  </mergeCells>
  <conditionalFormatting sqref="V5:V204">
    <cfRule type="expression" priority="1" dxfId="0">
      <formula>$V5="OK"</formula>
    </cfRule>
    <cfRule type="expression" priority="2" dxfId="1">
      <formula>$V5="Due Soon"</formula>
    </cfRule>
    <cfRule type="expression" priority="3" dxfId="2">
      <formula>$V5="Critical"</formula>
    </cfRule>
    <cfRule type="expression" priority="4" dxfId="3">
      <formula>$V5="Notice Deadline Passed"</formula>
    </cfRule>
    <cfRule type="expression" priority="5" dxfId="4">
      <formula>$V5="Expired"</formula>
    </cfRule>
    <cfRule type="expression" priority="6" dxfId="5">
      <formula>$V5="Complete"</formula>
    </cfRule>
    <cfRule type="expression" priority="7" dxfId="6">
      <formula>$V5="Missing Date"</formula>
    </cfRule>
  </conditionalFormatting>
  <dataValidations count="9">
    <dataValidation sqref="A5:A204" showDropDown="0" showInputMessage="0" showErrorMessage="1" allowBlank="1" type="list">
      <formula1>Lookup!$G$2:$G$2</formula1>
    </dataValidation>
    <dataValidation sqref="B5:B204" showDropDown="0" showInputMessage="0" showErrorMessage="1" allowBlank="1" type="list">
      <formula1>Lookup!$A$2:$A$6</formula1>
    </dataValidation>
    <dataValidation sqref="F5:F204" showDropDown="0" showInputMessage="0" showErrorMessage="0" allowBlank="1" type="list">
      <formula1>Lookup!$I$2:$I$6</formula1>
    </dataValidation>
    <dataValidation sqref="H5:H204" showDropDown="0" showInputMessage="0" showErrorMessage="0" allowBlank="1" type="list">
      <formula1>Lookup!$B$2:$B$7</formula1>
    </dataValidation>
    <dataValidation sqref="K5:K204" showDropDown="0" showInputMessage="0" showErrorMessage="1" allowBlank="1" type="list">
      <formula1>Lookup!$C$2:$C$3</formula1>
    </dataValidation>
    <dataValidation sqref="L5:L204" showDropDown="0" showInputMessage="0" showErrorMessage="0" allowBlank="1" type="list">
      <formula1>Lookup!$D$2:$D$4</formula1>
    </dataValidation>
    <dataValidation sqref="O5:O204" showDropDown="0" showInputMessage="0" showErrorMessage="0" allowBlank="1" type="list">
      <formula1>Lookup!$E$2:$E$4</formula1>
    </dataValidation>
    <dataValidation sqref="Q5:Q204" showDropDown="0" showInputMessage="0" showErrorMessage="1" allowBlank="1" type="list">
      <formula1>Lookup!$F$2:$F$5</formula1>
    </dataValidation>
    <dataValidation sqref="R5:R204" showDropDown="0" showInputMessage="0" showErrorMessage="0" allowBlank="1" type="list">
      <formula1>Lookup!$J$2:$J$5</formula1>
    </dataValidation>
  </dataValidations>
  <hyperlinks>
    <hyperlink xmlns:r="http://schemas.openxmlformats.org/officeDocument/2006/relationships" ref="A1"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1"/>
  <sheetViews>
    <sheetView showGridLines="0" workbookViewId="0">
      <selection activeCell="A1" sqref="A1"/>
    </sheetView>
  </sheetViews>
  <sheetFormatPr baseColWidth="8" defaultRowHeight="15"/>
  <cols>
    <col width="58" customWidth="1" min="1" max="1"/>
    <col width="16" customWidth="1" min="2" max="2"/>
    <col width="22" customWidth="1" min="3" max="3"/>
    <col width="10" customWidth="1" min="4" max="4"/>
  </cols>
  <sheetData>
    <row r="1">
      <c r="A1" s="1" t="inlineStr">
        <is>
          <t>Bank Guarantee &amp; LC Dashboard</t>
        </is>
      </c>
    </row>
    <row r="2" ht="36" customHeight="1">
      <c r="A2" s="8" t="inlineStr">
        <is>
          <t>Auto-calculated from BG LC Tracker. Counts only real rows (blank rows stay blank). Track-and-remind only; not financial or legal advice; confirm terms against the instrument and UCP/URDG rules your bank applies.</t>
        </is>
      </c>
    </row>
    <row r="4">
      <c r="A4" s="9" t="inlineStr">
        <is>
          <t>Portfolio Overview</t>
        </is>
      </c>
    </row>
    <row r="5">
      <c r="A5" s="10" t="inlineStr">
        <is>
          <t>Total Instruments Tracked</t>
        </is>
      </c>
      <c r="C5" s="11">
        <f>COUNTIF('BG LC Tracker'!V5:V204,"?*")</f>
        <v/>
      </c>
    </row>
    <row r="6">
      <c r="A6" s="12" t="inlineStr">
        <is>
          <t>Expired</t>
        </is>
      </c>
      <c r="C6" s="13">
        <f>COUNTIF('BG LC Tracker'!V5:V204,"Expired")</f>
        <v/>
      </c>
    </row>
    <row r="7">
      <c r="A7" s="14" t="inlineStr">
        <is>
          <t>Notice Deadline Passed</t>
        </is>
      </c>
      <c r="C7" s="15">
        <f>COUNTIF('BG LC Tracker'!V5:V204,"Notice Deadline Passed")</f>
        <v/>
      </c>
    </row>
    <row r="8">
      <c r="A8" s="16" t="inlineStr">
        <is>
          <t>Critical</t>
        </is>
      </c>
      <c r="C8" s="17">
        <f>COUNTIF('BG LC Tracker'!V5:V204,"Critical")</f>
        <v/>
      </c>
    </row>
    <row r="9">
      <c r="A9" s="10" t="inlineStr">
        <is>
          <t>Due Soon</t>
        </is>
      </c>
      <c r="C9" s="11">
        <f>COUNTIF('BG LC Tracker'!V5:V204,"Due Soon")</f>
        <v/>
      </c>
    </row>
    <row r="10">
      <c r="A10" s="10" t="inlineStr">
        <is>
          <t>OK</t>
        </is>
      </c>
      <c r="C10" s="11">
        <f>COUNTIF('BG LC Tracker'!V5:V204,"OK")</f>
        <v/>
      </c>
    </row>
    <row r="11">
      <c r="A11" s="10" t="inlineStr">
        <is>
          <t>Complete</t>
        </is>
      </c>
      <c r="C11" s="11">
        <f>COUNTIF('BG LC Tracker'!V5:V204,"Complete")</f>
        <v/>
      </c>
    </row>
    <row r="12">
      <c r="A12" s="10" t="inlineStr">
        <is>
          <t>Missing Date</t>
        </is>
      </c>
      <c r="C12" s="11">
        <f>COUNTIF('BG LC Tracker'!V5:V204,"Missing Date")</f>
        <v/>
      </c>
    </row>
    <row r="13">
      <c r="A13" s="18" t="inlineStr">
        <is>
          <t>Action Needed (expired + notice passed + critical + due soon + missing)</t>
        </is>
      </c>
      <c r="C13" s="19">
        <f>C6+C7+C8+C9+C12</f>
        <v/>
      </c>
    </row>
    <row r="15">
      <c r="A15" s="10" t="inlineStr">
        <is>
          <t>Portfolio Health Score %</t>
        </is>
      </c>
      <c r="C15" s="20">
        <f>IFERROR((C10+C11)/MAX(C5,1),0)</f>
        <v/>
      </c>
    </row>
    <row r="17">
      <c r="A17" s="9" t="inlineStr">
        <is>
          <t>Next 5 Critical Dates</t>
        </is>
      </c>
    </row>
    <row r="18">
      <c r="A18" s="3" t="inlineStr">
        <is>
          <t>Instrument Ref</t>
        </is>
      </c>
      <c r="B18" s="3" t="inlineStr">
        <is>
          <t>Next Critical Date</t>
        </is>
      </c>
      <c r="C18" s="3" t="inlineStr">
        <is>
          <t>Event</t>
        </is>
      </c>
      <c r="D18" s="3" t="inlineStr">
        <is>
          <t>Days</t>
        </is>
      </c>
    </row>
    <row r="19">
      <c r="A19" s="4">
        <f>IF(B19="","",INDEX('BG LC Tracker'!C5:C204,MATCH(B19,'BG LC Tracker'!S5:S204,0)))</f>
        <v/>
      </c>
      <c r="B19" s="7">
        <f>IFERROR(SMALL('BG LC Tracker'!S5:S204,1),"")</f>
        <v/>
      </c>
      <c r="C19" s="4">
        <f>IF(B19="","",INDEX('BG LC Tracker'!T5:T204,MATCH(B19,'BG LC Tracker'!S5:S204,0)))</f>
        <v/>
      </c>
      <c r="D19" s="4">
        <f>IF(B19="","",B19-TODAY())</f>
        <v/>
      </c>
    </row>
    <row r="20">
      <c r="A20" s="4">
        <f>IF(B20="","",INDEX('BG LC Tracker'!C5:C204,MATCH(B20,'BG LC Tracker'!S5:S204,0)))</f>
        <v/>
      </c>
      <c r="B20" s="7">
        <f>IFERROR(SMALL('BG LC Tracker'!S5:S204,2),"")</f>
        <v/>
      </c>
      <c r="C20" s="4">
        <f>IF(B20="","",INDEX('BG LC Tracker'!T5:T204,MATCH(B20,'BG LC Tracker'!S5:S204,0)))</f>
        <v/>
      </c>
      <c r="D20" s="4">
        <f>IF(B20="","",B20-TODAY())</f>
        <v/>
      </c>
    </row>
    <row r="21">
      <c r="A21" s="4">
        <f>IF(B21="","",INDEX('BG LC Tracker'!C5:C204,MATCH(B21,'BG LC Tracker'!S5:S204,0)))</f>
        <v/>
      </c>
      <c r="B21" s="7">
        <f>IFERROR(SMALL('BG LC Tracker'!S5:S204,3),"")</f>
        <v/>
      </c>
      <c r="C21" s="4">
        <f>IF(B21="","",INDEX('BG LC Tracker'!T5:T204,MATCH(B21,'BG LC Tracker'!S5:S204,0)))</f>
        <v/>
      </c>
      <c r="D21" s="4">
        <f>IF(B21="","",B21-TODAY())</f>
        <v/>
      </c>
    </row>
    <row r="22">
      <c r="A22" s="4">
        <f>IF(B22="","",INDEX('BG LC Tracker'!C5:C204,MATCH(B22,'BG LC Tracker'!S5:S204,0)))</f>
        <v/>
      </c>
      <c r="B22" s="7">
        <f>IFERROR(SMALL('BG LC Tracker'!S5:S204,4),"")</f>
        <v/>
      </c>
      <c r="C22" s="4">
        <f>IF(B22="","",INDEX('BG LC Tracker'!T5:T204,MATCH(B22,'BG LC Tracker'!S5:S204,0)))</f>
        <v/>
      </c>
      <c r="D22" s="4">
        <f>IF(B22="","",B22-TODAY())</f>
        <v/>
      </c>
    </row>
    <row r="23">
      <c r="A23" s="4">
        <f>IF(B23="","",INDEX('BG LC Tracker'!C5:C204,MATCH(B23,'BG LC Tracker'!S5:S204,0)))</f>
        <v/>
      </c>
      <c r="B23" s="7">
        <f>IFERROR(SMALL('BG LC Tracker'!S5:S204,5),"")</f>
        <v/>
      </c>
      <c r="C23" s="4">
        <f>IF(B23="","",INDEX('BG LC Tracker'!T5:T204,MATCH(B23,'BG LC Tracker'!S5:S204,0)))</f>
        <v/>
      </c>
      <c r="D23" s="4">
        <f>IF(B23="","",B23-TODAY())</f>
        <v/>
      </c>
    </row>
    <row r="24">
      <c r="A24" s="21" t="inlineStr">
        <is>
          <t>If two instruments share the same date, the first matching row is shown.</t>
        </is>
      </c>
    </row>
    <row r="26">
      <c r="A26" s="9" t="inlineStr">
        <is>
          <t>By Instrument Type</t>
        </is>
      </c>
    </row>
    <row r="27">
      <c r="A27" s="22" t="inlineStr">
        <is>
          <t>Bank Guarantee</t>
        </is>
      </c>
      <c r="C27" s="10">
        <f>COUNTIF('BG LC Tracker'!B5:B204,"Bank Guarantee")</f>
        <v/>
      </c>
    </row>
    <row r="28">
      <c r="A28" s="22" t="inlineStr">
        <is>
          <t>Standby LC</t>
        </is>
      </c>
      <c r="C28" s="10">
        <f>COUNTIF('BG LC Tracker'!B5:B204,"Standby LC")</f>
        <v/>
      </c>
    </row>
    <row r="29">
      <c r="A29" s="22" t="inlineStr">
        <is>
          <t>Commercial LC</t>
        </is>
      </c>
      <c r="C29" s="10">
        <f>COUNTIF('BG LC Tracker'!B5:B204,"Commercial LC")</f>
        <v/>
      </c>
    </row>
    <row r="30">
      <c r="A30" s="22" t="inlineStr">
        <is>
          <t>Performance Guarantee</t>
        </is>
      </c>
      <c r="C30" s="10">
        <f>COUNTIF('BG LC Tracker'!B5:B204,"Performance Guarantee")</f>
        <v/>
      </c>
    </row>
    <row r="31">
      <c r="A31" s="22" t="inlineStr">
        <is>
          <t>Other</t>
        </is>
      </c>
      <c r="C31" s="10">
        <f>COUNTIF('BG LC Tracker'!B5:B204,"Other")</f>
        <v/>
      </c>
    </row>
    <row r="33">
      <c r="A33" s="9" t="inlineStr">
        <is>
          <t>By Issuing Bank</t>
        </is>
      </c>
    </row>
    <row r="34">
      <c r="A34" s="22">
        <f>Lookup!I2</f>
        <v/>
      </c>
      <c r="C34" s="10">
        <f>IF(A34="","",COUNTIF('BG LC Tracker'!F5:F204,A34))</f>
        <v/>
      </c>
    </row>
    <row r="35">
      <c r="A35" s="22">
        <f>Lookup!I3</f>
        <v/>
      </c>
      <c r="C35" s="10">
        <f>IF(A35="","",COUNTIF('BG LC Tracker'!F5:F204,A35))</f>
        <v/>
      </c>
    </row>
    <row r="36">
      <c r="A36" s="22">
        <f>Lookup!I4</f>
        <v/>
      </c>
      <c r="C36" s="10">
        <f>IF(A36="","",COUNTIF('BG LC Tracker'!F5:F204,A36))</f>
        <v/>
      </c>
    </row>
    <row r="37">
      <c r="A37" s="22">
        <f>Lookup!I5</f>
        <v/>
      </c>
      <c r="C37" s="10">
        <f>IF(A37="","",COUNTIF('BG LC Tracker'!F5:F204,A37))</f>
        <v/>
      </c>
    </row>
    <row r="38">
      <c r="A38" s="22">
        <f>Lookup!I6</f>
        <v/>
      </c>
      <c r="C38" s="10">
        <f>IF(A38="","",COUNTIF('BG LC Tracker'!F5:F204,A38))</f>
        <v/>
      </c>
    </row>
    <row r="40">
      <c r="A40" s="23" t="inlineStr">
        <is>
          <t>Need automatic Email, SMS and WhatsApp reminders before a guarantee expires or an LC deadline passes? Try Remindax</t>
        </is>
      </c>
    </row>
    <row r="41">
      <c r="A41" s="24" t="inlineStr">
        <is>
          <t>https://www.remindax.com/</t>
        </is>
      </c>
    </row>
  </sheetData>
  <mergeCells count="3">
    <mergeCell ref="A1:D1"/>
    <mergeCell ref="A40:D40"/>
    <mergeCell ref="A2:D2"/>
  </mergeCells>
  <hyperlinks>
    <hyperlink xmlns:r="http://schemas.openxmlformats.org/officeDocument/2006/relationships" ref="A40" r:id="rId1"/>
    <hyperlink xmlns:r="http://schemas.openxmlformats.org/officeDocument/2006/relationships" ref="A41" r:id="rId2"/>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25"/>
  <sheetViews>
    <sheetView showGridLines="0" workbookViewId="0">
      <selection activeCell="A1" sqref="A1"/>
    </sheetView>
  </sheetViews>
  <sheetFormatPr baseColWidth="8" defaultRowHeight="15"/>
  <cols>
    <col width="72" customWidth="1" min="1" max="1"/>
    <col width="14" customWidth="1" min="2" max="2"/>
    <col width="14" customWidth="1" min="3" max="3"/>
    <col width="14" customWidth="1" min="4" max="4"/>
  </cols>
  <sheetData>
    <row r="1">
      <c r="A1" s="1" t="inlineStr">
        <is>
          <t>How to use this Bank Guarantee &amp; Letter-of-Credit Expiry Tracker</t>
        </is>
      </c>
    </row>
    <row r="2">
      <c r="A2" s="25" t="inlineStr">
        <is>
          <t>Track-and-remind only; not financial or legal advice; confirm terms against the instrument and UCP/URDG rules your bank applies.</t>
        </is>
      </c>
    </row>
    <row r="4">
      <c r="A4" s="26" t="inlineStr">
        <is>
          <t>1. How to use</t>
        </is>
      </c>
    </row>
    <row r="5" ht="30" customHeight="1">
      <c r="A5" s="27" t="inlineStr">
        <is>
          <t>Replace SAMPLE rows on BG LC Tracker. One row per instrument. Enter Instrument Type, Ref, Beneficiary, Applicant, Issuing Bank, Expiry Date, and — where they apply — Evergreen / Auto-Renew with Non-Extension Notice Days, Latest Shipment Date (commercial LCs), and Presentation Period (days; 21 used when blank). Dates come straight from the instrument text.</t>
        </is>
      </c>
    </row>
    <row r="6" ht="30" customHeight="1"/>
    <row r="8">
      <c r="A8" s="26" t="inlineStr">
        <is>
          <t>2. Column guide</t>
        </is>
      </c>
    </row>
    <row r="9" ht="30" customHeight="1">
      <c r="A9" s="27" t="inlineStr">
        <is>
          <t>Non-Extension Notice Deadline = Expiry − Notice Days (only when Evergreen = Yes). Presentation Deadline = MIN(Expiry, Latest Shipment + Presentation Period) — documents must be presented by the earlier of the two. Next Critical Date, Next Critical Event, and Days to Next Critical are calculated; do not type over them.</t>
        </is>
      </c>
    </row>
    <row r="10" ht="30" customHeight="1"/>
    <row r="12">
      <c r="A12" s="26" t="inlineStr">
        <is>
          <t>3. MIN logic (Next Critical Date)</t>
        </is>
      </c>
    </row>
    <row r="13" ht="30" customHeight="1">
      <c r="A13" s="27" t="inlineStr">
        <is>
          <t>Each of Expiry, Notice Deadline, Latest Shipment, and Presentation Deadline is replaced by a very large number (1E9) when blank or already past — IF(N(date)&lt;TODAY(),1E9,date), then MIN picks the earliest remaining date. If nothing is upcoming, or Reminder Status is Complete, the cell stays blank. Next Critical Event names which date won. Four dates on different clocks per instrument is why this is hard to manage by hand.</t>
        </is>
      </c>
    </row>
    <row r="14" ht="30" customHeight="1"/>
    <row r="16">
      <c r="A16" s="26" t="inlineStr">
        <is>
          <t>4. Status meanings (in order)</t>
        </is>
      </c>
    </row>
    <row r="17" ht="30" customHeight="1">
      <c r="A17" s="27" t="inlineStr">
        <is>
          <t>Blank row → blank. Missing Date — no Expiry Date. Complete — Reminder Status is Complete. Expired — Expiry before today. Notice Deadline Passed — evergreen notice deadline before today, instrument not yet expired (purple). Critical — Next Critical Date within 14 days. Due Soon — within 60 days. OK — otherwise.</t>
        </is>
      </c>
    </row>
    <row r="18" ht="30" customHeight="1"/>
    <row r="20">
      <c r="A20" s="26" t="inlineStr">
        <is>
          <t>5. Scope &amp; privacy</t>
        </is>
      </c>
    </row>
    <row r="21" ht="30" customHeight="1">
      <c r="A21" s="27" t="inlineStr">
        <is>
          <t>Track-and-remind only; not financial or legal advice; confirm terms against the instrument and UCP/URDG rules your bank applies. Do not store account numbers or bank credentials. Amount is optional and for reference only.</t>
        </is>
      </c>
    </row>
    <row r="22" ht="30" customHeight="1"/>
    <row r="24">
      <c r="A24" s="23" t="inlineStr">
        <is>
          <t>Need automatic Email, SMS and WhatsApp reminders before a guarantee expires or an LC deadline passes? Try Remindax</t>
        </is>
      </c>
    </row>
    <row r="25">
      <c r="A25" s="24" t="inlineStr">
        <is>
          <t>https://www.remindax.com/</t>
        </is>
      </c>
    </row>
  </sheetData>
  <mergeCells count="8">
    <mergeCell ref="A1:D1"/>
    <mergeCell ref="A21:D22"/>
    <mergeCell ref="A5:D6"/>
    <mergeCell ref="A17:D18"/>
    <mergeCell ref="A9:D10"/>
    <mergeCell ref="A13:D14"/>
    <mergeCell ref="A24:D24"/>
    <mergeCell ref="A2:D2"/>
  </mergeCells>
  <hyperlinks>
    <hyperlink xmlns:r="http://schemas.openxmlformats.org/officeDocument/2006/relationships" ref="A24" r:id="rId1"/>
    <hyperlink xmlns:r="http://schemas.openxmlformats.org/officeDocument/2006/relationships" ref="A25" r:id="rId2"/>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J17"/>
  <sheetViews>
    <sheetView showGridLines="0" workbookViewId="0">
      <pane ySplit="1" topLeftCell="A2" activePane="bottomLeft" state="frozen"/>
      <selection pane="bottomLeft" activeCell="A1" sqref="A1"/>
    </sheetView>
  </sheetViews>
  <sheetFormatPr baseColWidth="8" defaultRowHeight="15"/>
  <cols>
    <col width="22" customWidth="1" min="1" max="1"/>
    <col width="10" customWidth="1" min="2" max="2"/>
    <col width="10" customWidth="1" min="3" max="3"/>
    <col width="16" customWidth="1" min="4" max="4"/>
    <col width="16" customWidth="1" min="5" max="5"/>
    <col width="16" customWidth="1" min="6" max="6"/>
    <col width="12" customWidth="1" min="7" max="7"/>
    <col width="22" customWidth="1" min="8" max="8"/>
    <col width="30" customWidth="1" min="9" max="9"/>
    <col width="30" customWidth="1" min="10" max="10"/>
  </cols>
  <sheetData>
    <row r="1">
      <c r="A1" s="3" t="inlineStr">
        <is>
          <t>Instrument Type</t>
        </is>
      </c>
      <c r="B1" s="3" t="inlineStr">
        <is>
          <t>Currency</t>
        </is>
      </c>
      <c r="C1" s="3" t="inlineStr">
        <is>
          <t>Yes / No</t>
        </is>
      </c>
      <c r="D1" s="3" t="inlineStr">
        <is>
          <t>Non-Extension Notice Days</t>
        </is>
      </c>
      <c r="E1" s="3" t="inlineStr">
        <is>
          <t>Presentation Period (days)</t>
        </is>
      </c>
      <c r="F1" s="3" t="inlineStr">
        <is>
          <t>Reminder Status</t>
        </is>
      </c>
      <c r="G1" s="3" t="inlineStr">
        <is>
          <t>Sample Flag</t>
        </is>
      </c>
      <c r="H1" s="3" t="inlineStr">
        <is>
          <t>Status Labels</t>
        </is>
      </c>
      <c r="I1" s="3" t="inlineStr">
        <is>
          <t>Issuing Bank (sample)</t>
        </is>
      </c>
      <c r="J1" s="3" t="inlineStr">
        <is>
          <t>Owner (sample)</t>
        </is>
      </c>
    </row>
    <row r="2">
      <c r="A2" s="22" t="inlineStr">
        <is>
          <t>Bank Guarantee</t>
        </is>
      </c>
      <c r="B2" s="22" t="inlineStr">
        <is>
          <t>USD</t>
        </is>
      </c>
      <c r="C2" s="22" t="inlineStr">
        <is>
          <t>Yes</t>
        </is>
      </c>
      <c r="D2" s="22" t="n">
        <v>30</v>
      </c>
      <c r="E2" s="22" t="n">
        <v>21</v>
      </c>
      <c r="F2" s="22" t="inlineStr">
        <is>
          <t>Not Started</t>
        </is>
      </c>
      <c r="G2" s="22" t="inlineStr">
        <is>
          <t>SAMPLE</t>
        </is>
      </c>
      <c r="H2" s="22" t="inlineStr">
        <is>
          <t>OK</t>
        </is>
      </c>
      <c r="I2" s="22" t="inlineStr">
        <is>
          <t>First Harbor Bank (sample)</t>
        </is>
      </c>
      <c r="J2" s="22" t="inlineStr">
        <is>
          <t>Treasury — A. Malik (sample)</t>
        </is>
      </c>
    </row>
    <row r="3">
      <c r="A3" s="22" t="inlineStr">
        <is>
          <t>Standby LC</t>
        </is>
      </c>
      <c r="B3" s="22" t="inlineStr">
        <is>
          <t>EUR</t>
        </is>
      </c>
      <c r="C3" s="22" t="inlineStr">
        <is>
          <t>No</t>
        </is>
      </c>
      <c r="D3" s="22" t="n">
        <v>60</v>
      </c>
      <c r="E3" s="22" t="n">
        <v>15</v>
      </c>
      <c r="F3" s="22" t="inlineStr">
        <is>
          <t>Reminder Sent</t>
        </is>
      </c>
      <c r="H3" s="22" t="inlineStr">
        <is>
          <t>Due Soon</t>
        </is>
      </c>
      <c r="I3" s="22" t="inlineStr">
        <is>
          <t>Meridian Trade Bank (sample)</t>
        </is>
      </c>
      <c r="J3" s="22" t="inlineStr">
        <is>
          <t>Trade Ops — J. Silva (sample)</t>
        </is>
      </c>
    </row>
    <row r="4">
      <c r="A4" s="22" t="inlineStr">
        <is>
          <t>Commercial LC</t>
        </is>
      </c>
      <c r="B4" s="22" t="inlineStr">
        <is>
          <t>GBP</t>
        </is>
      </c>
      <c r="D4" s="22" t="n">
        <v>90</v>
      </c>
      <c r="E4" s="22" t="n">
        <v>30</v>
      </c>
      <c r="F4" s="22" t="inlineStr">
        <is>
          <t>With Bank</t>
        </is>
      </c>
      <c r="H4" s="22" t="inlineStr">
        <is>
          <t>Critical</t>
        </is>
      </c>
      <c r="I4" s="22" t="inlineStr">
        <is>
          <t>Northgate Commercial (sample)</t>
        </is>
      </c>
      <c r="J4" s="22" t="inlineStr">
        <is>
          <t>Legal — R. Chen (sample)</t>
        </is>
      </c>
    </row>
    <row r="5">
      <c r="A5" s="22" t="inlineStr">
        <is>
          <t>Performance Guarantee</t>
        </is>
      </c>
      <c r="B5" s="22" t="inlineStr">
        <is>
          <t>CAD</t>
        </is>
      </c>
      <c r="F5" s="22" t="inlineStr">
        <is>
          <t>Complete</t>
        </is>
      </c>
      <c r="H5" s="22" t="inlineStr">
        <is>
          <t>Notice Deadline Passed</t>
        </is>
      </c>
      <c r="I5" s="22" t="inlineStr">
        <is>
          <t>Pacific Union Bank (sample)</t>
        </is>
      </c>
      <c r="J5" s="22" t="inlineStr">
        <is>
          <t>Finance — K. Osei (sample)</t>
        </is>
      </c>
    </row>
    <row r="6">
      <c r="A6" s="22" t="inlineStr">
        <is>
          <t>Other</t>
        </is>
      </c>
      <c r="B6" s="22" t="inlineStr">
        <is>
          <t>AED</t>
        </is>
      </c>
      <c r="H6" s="22" t="inlineStr">
        <is>
          <t>Expired</t>
        </is>
      </c>
      <c r="I6" s="22" t="inlineStr">
        <is>
          <t>Other bank</t>
        </is>
      </c>
    </row>
    <row r="7">
      <c r="B7" s="22" t="inlineStr">
        <is>
          <t>Other</t>
        </is>
      </c>
      <c r="H7" s="22" t="inlineStr">
        <is>
          <t>Complete</t>
        </is>
      </c>
    </row>
    <row r="8">
      <c r="H8" s="22" t="inlineStr">
        <is>
          <t>Missing Date</t>
        </is>
      </c>
    </row>
    <row r="12">
      <c r="A12" s="10" t="inlineStr">
        <is>
          <t>Notes</t>
        </is>
      </c>
    </row>
    <row r="13">
      <c r="A13" s="27" t="inlineStr">
        <is>
          <t>Non-Extension Notice Deadline = Expiry − Non-Extension Notice Days, only when Evergreen / Auto-Renew = Yes. Presentation Deadline = MIN(Expiry, Latest Shipment + Presentation Period days; 21 if blank), only when Latest Shipment is filled. Next Critical Date = the earliest of Expiry, Notice Deadline, Latest Shipment, and Presentation Deadline that is today or later (blanks and past dates ignored; blank when Reminder Status is Complete). Status order: blank row → blank; Missing Date (no Expiry) → Complete → Expired → Notice Deadline Passed → Critical (≤14 days) → Due Soon (≤60 days) → OK. Track-and-remind only; not financial or legal advice; confirm terms against the instrument and UCP/URDG rules your bank applies. SAMPLE rows are examples.</t>
        </is>
      </c>
    </row>
    <row r="14"/>
    <row r="15"/>
    <row r="16"/>
    <row r="17"/>
  </sheetData>
  <mergeCells count="1">
    <mergeCell ref="A13:J17"/>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2026-10-07T10:28:44Z</dcterms:created>
  <dcterms:modified xmlns:dcterms="http://purl.org/dc/terms/" xmlns:xsi="http://www.w3.org/2001/XMLSchema-instance" xsi:type="dcterms:W3CDTF">2026-10-07T10:28:44Z</dcterms:modified>
</cp:coreProperties>
</file>