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en Waiver Tracker" sheetId="1" state="visible" r:id="rId1"/>
    <sheet xmlns:r="http://schemas.openxmlformats.org/officeDocument/2006/relationships" name="Dashboard" sheetId="2" state="visible" r:id="rId2"/>
    <sheet xmlns:r="http://schemas.openxmlformats.org/officeDocument/2006/relationships" name="Instructions" sheetId="3" state="visible" r:id="rId3"/>
    <sheet xmlns:r="http://schemas.openxmlformats.org/officeDocument/2006/relationships" name="Lookup" sheetId="4" state="visible" r:id="rId4"/>
  </sheets>
  <definedNames>
    <definedName name="_xlnm._FilterDatabase" localSheetId="0" hidden="1">'Lien Waiver Tracker'!$A$4:$R$204</definedName>
    <definedName name="_xlnm.Print_Titles" localSheetId="0">'Lien Waiver Tracker'!$4:$4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numFmt numFmtId="166" formatCode="0.0%"/>
  </numFmts>
  <fonts count="13">
    <font>
      <name val="Calibri"/>
      <family val="2"/>
      <color theme="1"/>
      <sz val="11"/>
      <scheme val="minor"/>
    </font>
    <font>
      <name val="Calibri"/>
      <b val="1"/>
      <color rgb="00FFFFFF"/>
      <sz val="11"/>
    </font>
    <font>
      <name val="Calibri"/>
      <sz val="10"/>
    </font>
    <font>
      <name val="Calibri"/>
      <b val="1"/>
      <sz val="10"/>
    </font>
    <font>
      <name val="Calibri"/>
      <color rgb="006B7280"/>
      <sz val="10"/>
    </font>
    <font>
      <name val="Calibri"/>
      <b val="1"/>
      <color rgb="004F46E5"/>
      <sz val="16"/>
    </font>
    <font>
      <name val="Calibri"/>
      <b val="1"/>
      <color rgb="001F2937"/>
      <sz val="13"/>
    </font>
    <font>
      <name val="Calibri"/>
      <b val="1"/>
      <color rgb="004F46E5"/>
      <sz val="12"/>
    </font>
    <font>
      <name val="Calibri"/>
      <b val="1"/>
      <color rgb="0016A34A"/>
      <sz val="14"/>
    </font>
    <font>
      <name val="Calibri"/>
      <b val="1"/>
      <color rgb="004F46E5"/>
      <sz val="11"/>
    </font>
    <font>
      <name val="Calibri"/>
      <color rgb="004F46E5"/>
      <sz val="10"/>
      <u val="single"/>
    </font>
    <font>
      <name val="Calibri"/>
      <b val="1"/>
      <color rgb="009A3412"/>
      <sz val="10"/>
    </font>
    <font>
      <name val="Calibri"/>
      <b val="1"/>
      <color rgb="001F2937"/>
      <sz val="12"/>
    </font>
  </fonts>
  <fills count="7">
    <fill>
      <patternFill/>
    </fill>
    <fill>
      <patternFill patternType="gray125"/>
    </fill>
    <fill>
      <patternFill patternType="solid">
        <fgColor rgb="004F46E5"/>
      </patternFill>
    </fill>
    <fill>
      <patternFill patternType="solid">
        <fgColor rgb="009CA3AF"/>
      </patternFill>
    </fill>
    <fill>
      <patternFill patternType="solid">
        <fgColor rgb="00FECACA"/>
      </patternFill>
    </fill>
    <fill>
      <patternFill patternType="solid">
        <fgColor rgb="00FEE2E2"/>
      </patternFill>
    </fill>
    <fill>
      <patternFill patternType="solid">
        <fgColor rgb="00FFEDD5"/>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27">
    <xf numFmtId="0" fontId="0" fillId="0" borderId="0" pivotButton="0" quotePrefix="0" xfId="0"/>
    <xf numFmtId="0" fontId="5" fillId="0" borderId="0" pivotButton="0" quotePrefix="0" xfId="0"/>
    <xf numFmtId="0" fontId="4" fillId="0" borderId="0" applyAlignment="1" pivotButton="0" quotePrefix="0" xfId="0">
      <alignment vertical="center" wrapText="1"/>
    </xf>
    <xf numFmtId="0" fontId="1" fillId="2" borderId="1" applyAlignment="1" pivotButton="0" quotePrefix="0" xfId="0">
      <alignment horizontal="center" vertical="center" wrapText="1"/>
    </xf>
    <xf numFmtId="0" fontId="1" fillId="3" borderId="1" applyAlignment="1" pivotButton="0" quotePrefix="0" xfId="0">
      <alignment horizontal="center" vertical="center" wrapText="1"/>
    </xf>
    <xf numFmtId="0" fontId="2" fillId="0" borderId="1" applyAlignment="1" pivotButton="0" quotePrefix="0" xfId="0">
      <alignment horizontal="center" vertical="center" wrapText="1"/>
    </xf>
    <xf numFmtId="0" fontId="2" fillId="0" borderId="1" applyAlignment="1" pivotButton="0" quotePrefix="0" xfId="0">
      <alignment horizontal="left" vertical="center" wrapText="1"/>
    </xf>
    <xf numFmtId="165" fontId="2" fillId="0" borderId="1" applyAlignment="1" pivotButton="0" quotePrefix="0" xfId="0">
      <alignment horizontal="center" vertical="center" wrapText="1"/>
    </xf>
    <xf numFmtId="3" fontId="2" fillId="0" borderId="1" applyAlignment="1" pivotButton="0" quotePrefix="0" xfId="0">
      <alignment horizontal="center" vertical="center" wrapText="1"/>
    </xf>
    <xf numFmtId="0" fontId="4" fillId="0" borderId="0" applyAlignment="1" pivotButton="0" quotePrefix="0" xfId="0">
      <alignment wrapText="1"/>
    </xf>
    <xf numFmtId="0" fontId="6" fillId="0" borderId="0" pivotButton="0" quotePrefix="0" xfId="0"/>
    <xf numFmtId="0" fontId="3" fillId="0" borderId="0" pivotButton="0" quotePrefix="0" xfId="0"/>
    <xf numFmtId="0" fontId="7" fillId="0" borderId="0" applyAlignment="1" pivotButton="0" quotePrefix="0" xfId="0">
      <alignment horizontal="center" vertical="center" wrapText="1"/>
    </xf>
    <xf numFmtId="0" fontId="3" fillId="4" borderId="0" pivotButton="0" quotePrefix="0" xfId="0"/>
    <xf numFmtId="0" fontId="7" fillId="4" borderId="0" applyAlignment="1" pivotButton="0" quotePrefix="0" xfId="0">
      <alignment horizontal="center" vertical="center" wrapText="1"/>
    </xf>
    <xf numFmtId="0" fontId="3" fillId="5" borderId="0" pivotButton="0" quotePrefix="0" xfId="0"/>
    <xf numFmtId="0" fontId="7" fillId="5" borderId="0" applyAlignment="1" pivotButton="0" quotePrefix="0" xfId="0">
      <alignment horizontal="center" vertical="center" wrapText="1"/>
    </xf>
    <xf numFmtId="0" fontId="3" fillId="6" borderId="0" pivotButton="0" quotePrefix="0" xfId="0"/>
    <xf numFmtId="0" fontId="7" fillId="6" borderId="0" applyAlignment="1" pivotButton="0" quotePrefix="0" xfId="0">
      <alignment horizontal="center" vertical="center" wrapText="1"/>
    </xf>
    <xf numFmtId="166" fontId="8" fillId="0" borderId="0" applyAlignment="1" pivotButton="0" quotePrefix="0" xfId="0">
      <alignment horizontal="center" vertical="center" wrapText="1"/>
    </xf>
    <xf numFmtId="9" fontId="2" fillId="0" borderId="1" applyAlignment="1" pivotButton="0" quotePrefix="0" xfId="0">
      <alignment horizontal="center" vertical="center" wrapText="1"/>
    </xf>
    <xf numFmtId="0" fontId="2" fillId="0" borderId="0" pivotButton="0" quotePrefix="0" xfId="0"/>
    <xf numFmtId="0" fontId="9" fillId="0" borderId="0" pivotButton="0" quotePrefix="0" xfId="0"/>
    <xf numFmtId="0" fontId="10" fillId="0" borderId="0" pivotButton="0" quotePrefix="0" xfId="0"/>
    <xf numFmtId="0" fontId="11" fillId="0" borderId="0" pivotButton="0" quotePrefix="0" xfId="0"/>
    <xf numFmtId="0" fontId="12" fillId="0" borderId="0" pivotButton="0" quotePrefix="0" xfId="0"/>
    <xf numFmtId="0" fontId="4" fillId="0" borderId="0" applyAlignment="1" pivotButton="0" quotePrefix="0" xfId="0">
      <alignment vertical="top" wrapText="1"/>
    </xf>
  </cellXfs>
  <cellStyles count="1">
    <cellStyle name="Normal" xfId="0" builtinId="0" hidden="0"/>
  </cellStyles>
  <dxfs count="7">
    <dxf>
      <font>
        <name val="Calibri"/>
        <b val="1"/>
        <color rgb="003730A3"/>
        <sz val="10"/>
      </font>
      <fill>
        <patternFill patternType="solid">
          <fgColor rgb="00E0E7FF"/>
        </patternFill>
      </fill>
    </dxf>
    <dxf>
      <font>
        <name val="Calibri"/>
        <b val="1"/>
        <color rgb="0092400E"/>
        <sz val="10"/>
      </font>
      <fill>
        <patternFill patternType="solid">
          <fgColor rgb="00FEF3C7"/>
        </patternFill>
      </fill>
    </dxf>
    <dxf>
      <font>
        <name val="Calibri"/>
        <b val="1"/>
        <color rgb="00991B1B"/>
        <sz val="10"/>
      </font>
      <fill>
        <patternFill patternType="solid">
          <fgColor rgb="00FEE2E2"/>
        </patternFill>
      </fill>
    </dxf>
    <dxf>
      <font>
        <name val="Calibri"/>
        <b val="1"/>
        <color rgb="007F1D1D"/>
        <sz val="10"/>
      </font>
      <fill>
        <patternFill patternType="solid">
          <fgColor rgb="00FECACA"/>
        </patternFill>
      </fill>
    </dxf>
    <dxf>
      <font>
        <name val="Calibri"/>
        <b val="1"/>
        <color rgb="00166534"/>
        <sz val="10"/>
      </font>
      <fill>
        <patternFill patternType="solid">
          <fgColor rgb="00DCFCE7"/>
        </patternFill>
      </fill>
    </dxf>
    <dxf>
      <font>
        <name val="Calibri"/>
        <b val="1"/>
        <color rgb="00374151"/>
        <sz val="10"/>
      </font>
      <fill>
        <patternFill patternType="solid">
          <fgColor rgb="00E5E7EB"/>
        </patternFill>
      </fill>
    </dxf>
    <dxf>
      <font>
        <name val="Calibri"/>
        <b val="1"/>
        <color rgb="009A3412"/>
        <sz val="10"/>
      </font>
      <fill>
        <patternFill patternType="solid">
          <fgColor rgb="00FFEDD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remindax.com/excel-templates?utm_source=website&amp;utm_medium=free_download&amp;utm_campaign=excel_free_templates&amp;utm_content=construction_lien_waiver_tracker" TargetMode="External" Id="rId1"/></Relationships>
</file>

<file path=xl/worksheets/_rels/sheet2.xml.rels><Relationships xmlns="http://schemas.openxmlformats.org/package/2006/relationships"><Relationship Type="http://schemas.openxmlformats.org/officeDocument/2006/relationships/hyperlink" Target="https://www.remindax.com/" TargetMode="External" Id="rId1"/><Relationship Type="http://schemas.openxmlformats.org/officeDocument/2006/relationships/hyperlink" Target="https://www.remindax.com/" TargetMode="External" Id="rId2"/></Relationships>
</file>

<file path=xl/worksheets/_rels/sheet3.xml.rels><Relationships xmlns="http://schemas.openxmlformats.org/package/2006/relationships"><Relationship Type="http://schemas.openxmlformats.org/officeDocument/2006/relationships/hyperlink" Target="https://www.remindax.com/" TargetMode="External" Id="rId1"/><Relationship Type="http://schemas.openxmlformats.org/officeDocument/2006/relationships/hyperlink" Target="https://www.remindax.com/" TargetMode="External" Id="rId2"/></Relationships>
</file>

<file path=xl/worksheets/sheet1.xml><?xml version="1.0" encoding="utf-8"?>
<worksheet xmlns="http://schemas.openxmlformats.org/spreadsheetml/2006/main">
  <sheetPr>
    <outlinePr summaryBelow="1" summaryRight="1"/>
    <pageSetUpPr/>
  </sheetPr>
  <dimension ref="A1:R204"/>
  <sheetViews>
    <sheetView showGridLines="0" workbookViewId="0">
      <pane ySplit="4" topLeftCell="A5" activePane="bottomLeft" state="frozen"/>
      <selection pane="bottomLeft" activeCell="A1" sqref="A1"/>
    </sheetView>
  </sheetViews>
  <sheetFormatPr baseColWidth="8" defaultRowHeight="15"/>
  <cols>
    <col width="10" customWidth="1" min="1" max="1"/>
    <col width="28" customWidth="1" min="2" max="2"/>
    <col width="11" customWidth="1" min="3" max="3"/>
    <col width="26" customWidth="1" min="4" max="4"/>
    <col width="14" customWidth="1" min="5" max="5"/>
    <col width="20" customWidth="1" min="6" max="6"/>
    <col width="12" customWidth="1" min="7" max="7"/>
    <col width="12" customWidth="1" min="8" max="8"/>
    <col width="13" customWidth="1" min="9" max="9"/>
    <col width="13" customWidth="1" min="10" max="10"/>
    <col width="13" customWidth="1" min="11" max="11"/>
    <col width="13" customWidth="1" min="12" max="12"/>
    <col width="14" customWidth="1" min="13" max="13"/>
    <col width="26" customWidth="1" min="14" max="14"/>
    <col width="12" customWidth="1" min="15" max="15"/>
    <col width="22" customWidth="1" min="16" max="16"/>
    <col width="22" customWidth="1" min="17" max="17"/>
    <col width="10" customWidth="1" min="18" max="18"/>
  </cols>
  <sheetData>
    <row r="1">
      <c r="A1" s="1" t="inlineStr">
        <is>
          <t>Construction Lien Waiver Collection Tracker</t>
        </is>
      </c>
    </row>
    <row r="2" ht="46" customHeight="1">
      <c r="A2" s="2" t="inlineStr">
        <is>
          <t>Track conditional and unconditional lien waivers (progress and final) by party, draw and payment — so no payment is released without the matching waiver. Days Outstanding, Payment Hold Flag and Status update automatically. SAMPLE rows are examples. Need automatic Email, SMS and WhatsApp reminders? Try Remindax → https://www.remindax.com/  |  Track-and-remind only; not legal advice; lien-waiver forms and rules vary by state — confirm with counsel and the statutory forms that apply.</t>
        </is>
      </c>
    </row>
    <row r="4" ht="40" customHeight="1">
      <c r="A4" s="3" t="inlineStr">
        <is>
          <t>Sample Flag</t>
        </is>
      </c>
      <c r="B4" s="3" t="inlineStr">
        <is>
          <t>Project (sample)</t>
        </is>
      </c>
      <c r="C4" s="3" t="inlineStr">
        <is>
          <t>Draw / Pay App #</t>
        </is>
      </c>
      <c r="D4" s="3" t="inlineStr">
        <is>
          <t>Party (sample)</t>
        </is>
      </c>
      <c r="E4" s="3" t="inlineStr">
        <is>
          <t>Party Type</t>
        </is>
      </c>
      <c r="F4" s="3" t="inlineStr">
        <is>
          <t>Waiver Type</t>
        </is>
      </c>
      <c r="G4" s="3" t="inlineStr">
        <is>
          <t>Through Date</t>
        </is>
      </c>
      <c r="H4" s="3" t="inlineStr">
        <is>
          <t>Payment Amount (sample)</t>
        </is>
      </c>
      <c r="I4" s="3" t="inlineStr">
        <is>
          <t>Payment Scheduled Date</t>
        </is>
      </c>
      <c r="J4" s="3" t="inlineStr">
        <is>
          <t>Waiver Requested Date</t>
        </is>
      </c>
      <c r="K4" s="3" t="inlineStr">
        <is>
          <t>Waiver Received Date</t>
        </is>
      </c>
      <c r="L4" s="3" t="inlineStr">
        <is>
          <t>Payment Released Date</t>
        </is>
      </c>
      <c r="M4" s="3" t="inlineStr">
        <is>
          <t>Reminder Status</t>
        </is>
      </c>
      <c r="N4" s="3" t="inlineStr">
        <is>
          <t>Owner</t>
        </is>
      </c>
      <c r="O4" s="3" t="inlineStr">
        <is>
          <t>Days Outstanding</t>
        </is>
      </c>
      <c r="P4" s="3" t="inlineStr">
        <is>
          <t>Payment Hold Flag</t>
        </is>
      </c>
      <c r="Q4" s="3" t="inlineStr">
        <is>
          <t>Status</t>
        </is>
      </c>
      <c r="R4" s="4" t="inlineStr">
        <is>
          <t>Queue Key (helper)</t>
        </is>
      </c>
    </row>
    <row r="5">
      <c r="A5" s="5" t="inlineStr">
        <is>
          <t>SAMPLE</t>
        </is>
      </c>
      <c r="B5" s="6" t="inlineStr">
        <is>
          <t>Riverside Medical Office (sample)</t>
        </is>
      </c>
      <c r="C5" s="5" t="inlineStr">
        <is>
          <t>Draw 2</t>
        </is>
      </c>
      <c r="D5" s="6" t="inlineStr">
        <is>
          <t>Apex Electric (sample)</t>
        </is>
      </c>
      <c r="E5" s="5" t="inlineStr">
        <is>
          <t>Subcontractor</t>
        </is>
      </c>
      <c r="F5" s="5" t="inlineStr">
        <is>
          <t>Conditional Progress</t>
        </is>
      </c>
      <c r="G5" s="7" t="n">
        <v>46265</v>
      </c>
      <c r="H5" s="8" t="n">
        <v>48500</v>
      </c>
      <c r="I5" s="7" t="n">
        <v>46323</v>
      </c>
      <c r="J5" s="7" t="n">
        <v>46298</v>
      </c>
      <c r="K5" s="5" t="n"/>
      <c r="L5" s="5" t="n"/>
      <c r="M5" s="5" t="inlineStr">
        <is>
          <t>Requested</t>
        </is>
      </c>
      <c r="N5" s="6" t="inlineStr">
        <is>
          <t>PM — D. Alvarez (sample)</t>
        </is>
      </c>
      <c r="O5" s="5">
        <f>IF(OR(J5="",K5&lt;&gt;"",M5="Complete"),"",TODAY()-J5)</f>
        <v/>
      </c>
      <c r="P5" s="5">
        <f>IF(AND(B5="",D5=""),"",IF(AND(L5&lt;&gt;"",OR(K5="",K5&gt;L5)),"Released Without Waiver",IF(AND(I5&lt;&gt;"",K5=""),"HOLD — No Waiver","Clear")))</f>
        <v/>
      </c>
      <c r="Q5" s="5">
        <f>IF(AND(B5="",D5=""),"",IF(J5="","Missing Date",IF(OR(K5&lt;&gt;"",M5="Complete"),"Received / Complete",IF(L5&lt;&gt;"","Released Without Waiver",IF(OR(O5&gt;14,AND(I5&lt;&gt;"",I5&lt;=TODAY())),"Overdue",IF(AND(I5&lt;&gt;"",I5&lt;=TODAY()+7),"Due Soon","Requested / Pending"))))))</f>
        <v/>
      </c>
      <c r="R5" s="5">
        <f>IF(O5="","",O5+ROW()/10000)</f>
        <v/>
      </c>
    </row>
    <row r="6">
      <c r="A6" s="5" t="inlineStr">
        <is>
          <t>SAMPLE</t>
        </is>
      </c>
      <c r="B6" s="6" t="inlineStr">
        <is>
          <t>Riverside Medical Office (sample)</t>
        </is>
      </c>
      <c r="C6" s="5" t="inlineStr">
        <is>
          <t>Draw 2</t>
        </is>
      </c>
      <c r="D6" s="6" t="inlineStr">
        <is>
          <t>Summit Concrete Supply (sample)</t>
        </is>
      </c>
      <c r="E6" s="5" t="inlineStr">
        <is>
          <t>Supplier</t>
        </is>
      </c>
      <c r="F6" s="5" t="inlineStr">
        <is>
          <t>Conditional Progress</t>
        </is>
      </c>
      <c r="G6" s="7" t="n">
        <v>46265</v>
      </c>
      <c r="H6" s="8" t="n">
        <v>22100</v>
      </c>
      <c r="I6" s="7" t="n">
        <v>46308</v>
      </c>
      <c r="J6" s="7" t="n">
        <v>46300</v>
      </c>
      <c r="K6" s="5" t="n"/>
      <c r="L6" s="5" t="n"/>
      <c r="M6" s="5" t="inlineStr">
        <is>
          <t>Reminder Sent</t>
        </is>
      </c>
      <c r="N6" s="6" t="inlineStr">
        <is>
          <t>Project Accountant — J. Kim (sample)</t>
        </is>
      </c>
      <c r="O6" s="5">
        <f>IF(OR(J6="",K6&lt;&gt;"",M6="Complete"),"",TODAY()-J6)</f>
        <v/>
      </c>
      <c r="P6" s="5">
        <f>IF(AND(B6="",D6=""),"",IF(AND(L6&lt;&gt;"",OR(K6="",K6&gt;L6)),"Released Without Waiver",IF(AND(I6&lt;&gt;"",K6=""),"HOLD — No Waiver","Clear")))</f>
        <v/>
      </c>
      <c r="Q6" s="5">
        <f>IF(AND(B6="",D6=""),"",IF(J6="","Missing Date",IF(OR(K6&lt;&gt;"",M6="Complete"),"Received / Complete",IF(L6&lt;&gt;"","Released Without Waiver",IF(OR(O6&gt;14,AND(I6&lt;&gt;"",I6&lt;=TODAY())),"Overdue",IF(AND(I6&lt;&gt;"",I6&lt;=TODAY()+7),"Due Soon","Requested / Pending"))))))</f>
        <v/>
      </c>
      <c r="R6" s="5">
        <f>IF(O6="","",O6+ROW()/10000)</f>
        <v/>
      </c>
    </row>
    <row r="7">
      <c r="A7" s="5" t="inlineStr">
        <is>
          <t>SAMPLE</t>
        </is>
      </c>
      <c r="B7" s="6" t="inlineStr">
        <is>
          <t>Oak Street Apartments (sample)</t>
        </is>
      </c>
      <c r="C7" s="5" t="inlineStr">
        <is>
          <t>Draw 3</t>
        </is>
      </c>
      <c r="D7" s="6" t="inlineStr">
        <is>
          <t>Delta Plumbing (sample)</t>
        </is>
      </c>
      <c r="E7" s="5" t="inlineStr">
        <is>
          <t>Subcontractor</t>
        </is>
      </c>
      <c r="F7" s="5" t="inlineStr">
        <is>
          <t>Conditional Progress</t>
        </is>
      </c>
      <c r="G7" s="7" t="n">
        <v>46272</v>
      </c>
      <c r="H7" s="8" t="n">
        <v>31750</v>
      </c>
      <c r="I7" s="7" t="n">
        <v>46333</v>
      </c>
      <c r="J7" s="7" t="n">
        <v>46283</v>
      </c>
      <c r="K7" s="5" t="n"/>
      <c r="L7" s="5" t="n"/>
      <c r="M7" s="5" t="inlineStr">
        <is>
          <t>Reminder Sent</t>
        </is>
      </c>
      <c r="N7" s="6" t="inlineStr">
        <is>
          <t>Project Accountant — J. Kim (sample)</t>
        </is>
      </c>
      <c r="O7" s="5">
        <f>IF(OR(J7="",K7&lt;&gt;"",M7="Complete"),"",TODAY()-J7)</f>
        <v/>
      </c>
      <c r="P7" s="5">
        <f>IF(AND(B7="",D7=""),"",IF(AND(L7&lt;&gt;"",OR(K7="",K7&gt;L7)),"Released Without Waiver",IF(AND(I7&lt;&gt;"",K7=""),"HOLD — No Waiver","Clear")))</f>
        <v/>
      </c>
      <c r="Q7" s="5">
        <f>IF(AND(B7="",D7=""),"",IF(J7="","Missing Date",IF(OR(K7&lt;&gt;"",M7="Complete"),"Received / Complete",IF(L7&lt;&gt;"","Released Without Waiver",IF(OR(O7&gt;14,AND(I7&lt;&gt;"",I7&lt;=TODAY())),"Overdue",IF(AND(I7&lt;&gt;"",I7&lt;=TODAY()+7),"Due Soon","Requested / Pending"))))))</f>
        <v/>
      </c>
      <c r="R7" s="5">
        <f>IF(O7="","",O7+ROW()/10000)</f>
        <v/>
      </c>
    </row>
    <row r="8">
      <c r="A8" s="5" t="inlineStr">
        <is>
          <t>SAMPLE</t>
        </is>
      </c>
      <c r="B8" s="6" t="inlineStr">
        <is>
          <t>Oak Street Apartments (sample)</t>
        </is>
      </c>
      <c r="C8" s="5" t="inlineStr">
        <is>
          <t>Draw 3</t>
        </is>
      </c>
      <c r="D8" s="6" t="inlineStr">
        <is>
          <t>Ironworks Steel (sample)</t>
        </is>
      </c>
      <c r="E8" s="5" t="inlineStr">
        <is>
          <t>Subcontractor</t>
        </is>
      </c>
      <c r="F8" s="5" t="inlineStr">
        <is>
          <t>Unconditional Progress</t>
        </is>
      </c>
      <c r="G8" s="7" t="n">
        <v>46241</v>
      </c>
      <c r="H8" s="8" t="n">
        <v>64000</v>
      </c>
      <c r="I8" s="7" t="n">
        <v>46302</v>
      </c>
      <c r="J8" s="7" t="n">
        <v>46297</v>
      </c>
      <c r="K8" s="5" t="n"/>
      <c r="L8" s="5" t="n"/>
      <c r="M8" s="5" t="inlineStr">
        <is>
          <t>Requested</t>
        </is>
      </c>
      <c r="N8" s="6" t="inlineStr">
        <is>
          <t>AP — S. Moore (sample)</t>
        </is>
      </c>
      <c r="O8" s="5">
        <f>IF(OR(J8="",K8&lt;&gt;"",M8="Complete"),"",TODAY()-J8)</f>
        <v/>
      </c>
      <c r="P8" s="5">
        <f>IF(AND(B8="",D8=""),"",IF(AND(L8&lt;&gt;"",OR(K8="",K8&gt;L8)),"Released Without Waiver",IF(AND(I8&lt;&gt;"",K8=""),"HOLD — No Waiver","Clear")))</f>
        <v/>
      </c>
      <c r="Q8" s="5">
        <f>IF(AND(B8="",D8=""),"",IF(J8="","Missing Date",IF(OR(K8&lt;&gt;"",M8="Complete"),"Received / Complete",IF(L8&lt;&gt;"","Released Without Waiver",IF(OR(O8&gt;14,AND(I8&lt;&gt;"",I8&lt;=TODAY())),"Overdue",IF(AND(I8&lt;&gt;"",I8&lt;=TODAY()+7),"Due Soon","Requested / Pending"))))))</f>
        <v/>
      </c>
      <c r="R8" s="5">
        <f>IF(O8="","",O8+ROW()/10000)</f>
        <v/>
      </c>
    </row>
    <row r="9">
      <c r="A9" s="5" t="inlineStr">
        <is>
          <t>SAMPLE</t>
        </is>
      </c>
      <c r="B9" s="6" t="inlineStr">
        <is>
          <t>Northgate Warehouse (sample)</t>
        </is>
      </c>
      <c r="C9" s="5" t="inlineStr">
        <is>
          <t>Draw 1</t>
        </is>
      </c>
      <c r="D9" s="6" t="inlineStr">
        <is>
          <t>BlueLine Roofing (sample)</t>
        </is>
      </c>
      <c r="E9" s="5" t="inlineStr">
        <is>
          <t>Subcontractor</t>
        </is>
      </c>
      <c r="F9" s="5" t="inlineStr">
        <is>
          <t>Conditional Progress</t>
        </is>
      </c>
      <c r="G9" s="7" t="n">
        <v>46258</v>
      </c>
      <c r="H9" s="8" t="n">
        <v>18900</v>
      </c>
      <c r="I9" s="7" t="n">
        <v>46293</v>
      </c>
      <c r="J9" s="7" t="n">
        <v>46278</v>
      </c>
      <c r="K9" s="5" t="n"/>
      <c r="L9" s="7" t="n">
        <v>46295</v>
      </c>
      <c r="M9" s="5" t="inlineStr">
        <is>
          <t>Reminder Sent</t>
        </is>
      </c>
      <c r="N9" s="6" t="inlineStr">
        <is>
          <t>AP — S. Moore (sample)</t>
        </is>
      </c>
      <c r="O9" s="5">
        <f>IF(OR(J9="",K9&lt;&gt;"",M9="Complete"),"",TODAY()-J9)</f>
        <v/>
      </c>
      <c r="P9" s="5">
        <f>IF(AND(B9="",D9=""),"",IF(AND(L9&lt;&gt;"",OR(K9="",K9&gt;L9)),"Released Without Waiver",IF(AND(I9&lt;&gt;"",K9=""),"HOLD — No Waiver","Clear")))</f>
        <v/>
      </c>
      <c r="Q9" s="5">
        <f>IF(AND(B9="",D9=""),"",IF(J9="","Missing Date",IF(OR(K9&lt;&gt;"",M9="Complete"),"Received / Complete",IF(L9&lt;&gt;"","Released Without Waiver",IF(OR(O9&gt;14,AND(I9&lt;&gt;"",I9&lt;=TODAY())),"Overdue",IF(AND(I9&lt;&gt;"",I9&lt;=TODAY()+7),"Due Soon","Requested / Pending"))))))</f>
        <v/>
      </c>
      <c r="R9" s="5">
        <f>IF(O9="","",O9+ROW()/10000)</f>
        <v/>
      </c>
    </row>
    <row r="10">
      <c r="A10" s="5" t="inlineStr">
        <is>
          <t>SAMPLE</t>
        </is>
      </c>
      <c r="B10" s="6" t="inlineStr">
        <is>
          <t>Northgate Warehouse (sample)</t>
        </is>
      </c>
      <c r="C10" s="5" t="inlineStr">
        <is>
          <t>Draw 1</t>
        </is>
      </c>
      <c r="D10" s="6" t="inlineStr">
        <is>
          <t>Granite Masonry (sample)</t>
        </is>
      </c>
      <c r="E10" s="5" t="inlineStr">
        <is>
          <t>Sub-tier</t>
        </is>
      </c>
      <c r="F10" s="5" t="inlineStr">
        <is>
          <t>Unconditional Progress</t>
        </is>
      </c>
      <c r="G10" s="7" t="n">
        <v>46258</v>
      </c>
      <c r="H10" s="8" t="n">
        <v>9400</v>
      </c>
      <c r="I10" s="7" t="n">
        <v>46298</v>
      </c>
      <c r="J10" s="7" t="n">
        <v>46288</v>
      </c>
      <c r="K10" s="7" t="n">
        <v>46293</v>
      </c>
      <c r="L10" s="7" t="n">
        <v>46299</v>
      </c>
      <c r="M10" s="5" t="inlineStr">
        <is>
          <t>Not Started</t>
        </is>
      </c>
      <c r="N10" s="6" t="inlineStr">
        <is>
          <t>Superintendent — T. Lane (sample)</t>
        </is>
      </c>
      <c r="O10" s="5">
        <f>IF(OR(J10="",K10&lt;&gt;"",M10="Complete"),"",TODAY()-J10)</f>
        <v/>
      </c>
      <c r="P10" s="5">
        <f>IF(AND(B10="",D10=""),"",IF(AND(L10&lt;&gt;"",OR(K10="",K10&gt;L10)),"Released Without Waiver",IF(AND(I10&lt;&gt;"",K10=""),"HOLD — No Waiver","Clear")))</f>
        <v/>
      </c>
      <c r="Q10" s="5">
        <f>IF(AND(B10="",D10=""),"",IF(J10="","Missing Date",IF(OR(K10&lt;&gt;"",M10="Complete"),"Received / Complete",IF(L10&lt;&gt;"","Released Without Waiver",IF(OR(O10&gt;14,AND(I10&lt;&gt;"",I10&lt;=TODAY())),"Overdue",IF(AND(I10&lt;&gt;"",I10&lt;=TODAY()+7),"Due Soon","Requested / Pending"))))))</f>
        <v/>
      </c>
      <c r="R10" s="5">
        <f>IF(O10="","",O10+ROW()/10000)</f>
        <v/>
      </c>
    </row>
    <row r="11">
      <c r="A11" s="5" t="inlineStr">
        <is>
          <t>SAMPLE</t>
        </is>
      </c>
      <c r="B11" s="6" t="inlineStr">
        <is>
          <t>Elm School Renovation (sample)</t>
        </is>
      </c>
      <c r="C11" s="5" t="inlineStr">
        <is>
          <t>Draw 5</t>
        </is>
      </c>
      <c r="D11" s="6" t="inlineStr">
        <is>
          <t>Metro HVAC (sample)</t>
        </is>
      </c>
      <c r="E11" s="5" t="inlineStr">
        <is>
          <t>Subcontractor</t>
        </is>
      </c>
      <c r="F11" s="5" t="inlineStr">
        <is>
          <t>Unconditional Final</t>
        </is>
      </c>
      <c r="G11" s="7" t="n">
        <v>46283</v>
      </c>
      <c r="H11" s="8" t="n">
        <v>87500</v>
      </c>
      <c r="I11" s="7" t="n">
        <v>46296</v>
      </c>
      <c r="J11" s="7" t="n">
        <v>46273</v>
      </c>
      <c r="K11" s="7" t="n">
        <v>46301</v>
      </c>
      <c r="L11" s="7" t="n">
        <v>46297</v>
      </c>
      <c r="M11" s="5" t="inlineStr">
        <is>
          <t>Not Started</t>
        </is>
      </c>
      <c r="N11" s="6" t="inlineStr">
        <is>
          <t>PM — D. Alvarez (sample)</t>
        </is>
      </c>
      <c r="O11" s="5">
        <f>IF(OR(J11="",K11&lt;&gt;"",M11="Complete"),"",TODAY()-J11)</f>
        <v/>
      </c>
      <c r="P11" s="5">
        <f>IF(AND(B11="",D11=""),"",IF(AND(L11&lt;&gt;"",OR(K11="",K11&gt;L11)),"Released Without Waiver",IF(AND(I11&lt;&gt;"",K11=""),"HOLD — No Waiver","Clear")))</f>
        <v/>
      </c>
      <c r="Q11" s="5">
        <f>IF(AND(B11="",D11=""),"",IF(J11="","Missing Date",IF(OR(K11&lt;&gt;"",M11="Complete"),"Received / Complete",IF(L11&lt;&gt;"","Released Without Waiver",IF(OR(O11&gt;14,AND(I11&lt;&gt;"",I11&lt;=TODAY())),"Overdue",IF(AND(I11&lt;&gt;"",I11&lt;=TODAY()+7),"Due Soon","Requested / Pending"))))))</f>
        <v/>
      </c>
      <c r="R11" s="5">
        <f>IF(O11="","",O11+ROW()/10000)</f>
        <v/>
      </c>
    </row>
    <row r="12">
      <c r="A12" s="5" t="inlineStr">
        <is>
          <t>SAMPLE</t>
        </is>
      </c>
      <c r="B12" s="6" t="inlineStr">
        <is>
          <t>Elm School Renovation (sample)</t>
        </is>
      </c>
      <c r="C12" s="5" t="inlineStr">
        <is>
          <t>Draw 4</t>
        </is>
      </c>
      <c r="D12" s="6" t="inlineStr">
        <is>
          <t>Coastal Glazing (sample)</t>
        </is>
      </c>
      <c r="E12" s="5" t="inlineStr">
        <is>
          <t>Subcontractor</t>
        </is>
      </c>
      <c r="F12" s="5" t="inlineStr">
        <is>
          <t>Conditional Final</t>
        </is>
      </c>
      <c r="G12" s="7" t="n">
        <v>46288</v>
      </c>
      <c r="H12" s="8" t="n">
        <v>41200</v>
      </c>
      <c r="I12" s="7" t="n">
        <v>46315</v>
      </c>
      <c r="J12" s="5" t="n"/>
      <c r="K12" s="5" t="n"/>
      <c r="L12" s="5" t="n"/>
      <c r="M12" s="5" t="inlineStr">
        <is>
          <t>Not Started</t>
        </is>
      </c>
      <c r="N12" s="6" t="inlineStr">
        <is>
          <t>Superintendent — T. Lane (sample)</t>
        </is>
      </c>
      <c r="O12" s="5">
        <f>IF(OR(J12="",K12&lt;&gt;"",M12="Complete"),"",TODAY()-J12)</f>
        <v/>
      </c>
      <c r="P12" s="5">
        <f>IF(AND(B12="",D12=""),"",IF(AND(L12&lt;&gt;"",OR(K12="",K12&gt;L12)),"Released Without Waiver",IF(AND(I12&lt;&gt;"",K12=""),"HOLD — No Waiver","Clear")))</f>
        <v/>
      </c>
      <c r="Q12" s="5">
        <f>IF(AND(B12="",D12=""),"",IF(J12="","Missing Date",IF(OR(K12&lt;&gt;"",M12="Complete"),"Received / Complete",IF(L12&lt;&gt;"","Released Without Waiver",IF(OR(O12&gt;14,AND(I12&lt;&gt;"",I12&lt;=TODAY())),"Overdue",IF(AND(I12&lt;&gt;"",I12&lt;=TODAY()+7),"Due Soon","Requested / Pending"))))))</f>
        <v/>
      </c>
      <c r="R12" s="5">
        <f>IF(O12="","",O12+ROW()/10000)</f>
        <v/>
      </c>
    </row>
    <row r="13">
      <c r="A13" s="5" t="inlineStr">
        <is>
          <t>SAMPLE</t>
        </is>
      </c>
      <c r="B13" s="6" t="inlineStr">
        <is>
          <t>Riverside Medical Office (sample)</t>
        </is>
      </c>
      <c r="C13" s="5" t="inlineStr">
        <is>
          <t>Draw 1</t>
        </is>
      </c>
      <c r="D13" s="6" t="inlineStr">
        <is>
          <t>Apex Electric (sample)</t>
        </is>
      </c>
      <c r="E13" s="5" t="inlineStr">
        <is>
          <t>Subcontractor</t>
        </is>
      </c>
      <c r="F13" s="5" t="inlineStr">
        <is>
          <t>Unconditional Progress</t>
        </is>
      </c>
      <c r="G13" s="7" t="n">
        <v>46235</v>
      </c>
      <c r="H13" s="8" t="n">
        <v>51200</v>
      </c>
      <c r="I13" s="7" t="n">
        <v>46273</v>
      </c>
      <c r="J13" s="7" t="n">
        <v>46263</v>
      </c>
      <c r="K13" s="7" t="n">
        <v>46270</v>
      </c>
      <c r="L13" s="7" t="n">
        <v>46273</v>
      </c>
      <c r="M13" s="5" t="inlineStr">
        <is>
          <t>Complete</t>
        </is>
      </c>
      <c r="N13" s="6" t="inlineStr">
        <is>
          <t>PM — D. Alvarez (sample)</t>
        </is>
      </c>
      <c r="O13" s="5">
        <f>IF(OR(J13="",K13&lt;&gt;"",M13="Complete"),"",TODAY()-J13)</f>
        <v/>
      </c>
      <c r="P13" s="5">
        <f>IF(AND(B13="",D13=""),"",IF(AND(L13&lt;&gt;"",OR(K13="",K13&gt;L13)),"Released Without Waiver",IF(AND(I13&lt;&gt;"",K13=""),"HOLD — No Waiver","Clear")))</f>
        <v/>
      </c>
      <c r="Q13" s="5">
        <f>IF(AND(B13="",D13=""),"",IF(J13="","Missing Date",IF(OR(K13&lt;&gt;"",M13="Complete"),"Received / Complete",IF(L13&lt;&gt;"","Released Without Waiver",IF(OR(O13&gt;14,AND(I13&lt;&gt;"",I13&lt;=TODAY())),"Overdue",IF(AND(I13&lt;&gt;"",I13&lt;=TODAY()+7),"Due Soon","Requested / Pending"))))))</f>
        <v/>
      </c>
      <c r="R13" s="5">
        <f>IF(O13="","",O13+ROW()/10000)</f>
        <v/>
      </c>
    </row>
    <row r="14">
      <c r="A14" s="5" t="inlineStr">
        <is>
          <t>SAMPLE</t>
        </is>
      </c>
      <c r="B14" s="6" t="inlineStr">
        <is>
          <t>Oak Street Apartments (sample)</t>
        </is>
      </c>
      <c r="C14" s="5" t="inlineStr">
        <is>
          <t>Draw 3</t>
        </is>
      </c>
      <c r="D14" s="6" t="inlineStr">
        <is>
          <t>Valley Lumber (sample)</t>
        </is>
      </c>
      <c r="E14" s="5" t="inlineStr">
        <is>
          <t>Supplier</t>
        </is>
      </c>
      <c r="F14" s="5" t="inlineStr">
        <is>
          <t>Conditional Progress</t>
        </is>
      </c>
      <c r="G14" s="7" t="n">
        <v>46272</v>
      </c>
      <c r="H14" s="8" t="n">
        <v>12650</v>
      </c>
      <c r="I14" s="5" t="n"/>
      <c r="J14" s="7" t="n">
        <v>46301</v>
      </c>
      <c r="K14" s="5" t="n"/>
      <c r="L14" s="5" t="n"/>
      <c r="M14" s="5" t="inlineStr">
        <is>
          <t>Requested</t>
        </is>
      </c>
      <c r="N14" s="6" t="inlineStr">
        <is>
          <t>Project Accountant — J. Kim (sample)</t>
        </is>
      </c>
      <c r="O14" s="5">
        <f>IF(OR(J14="",K14&lt;&gt;"",M14="Complete"),"",TODAY()-J14)</f>
        <v/>
      </c>
      <c r="P14" s="5">
        <f>IF(AND(B14="",D14=""),"",IF(AND(L14&lt;&gt;"",OR(K14="",K14&gt;L14)),"Released Without Waiver",IF(AND(I14&lt;&gt;"",K14=""),"HOLD — No Waiver","Clear")))</f>
        <v/>
      </c>
      <c r="Q14" s="5">
        <f>IF(AND(B14="",D14=""),"",IF(J14="","Missing Date",IF(OR(K14&lt;&gt;"",M14="Complete"),"Received / Complete",IF(L14&lt;&gt;"","Released Without Waiver",IF(OR(O14&gt;14,AND(I14&lt;&gt;"",I14&lt;=TODAY())),"Overdue",IF(AND(I14&lt;&gt;"",I14&lt;=TODAY()+7),"Due Soon","Requested / Pending"))))))</f>
        <v/>
      </c>
      <c r="R14" s="5">
        <f>IF(O14="","",O14+ROW()/10000)</f>
        <v/>
      </c>
    </row>
    <row r="15">
      <c r="O15" s="5">
        <f>IF(OR(J15="",K15&lt;&gt;"",M15="Complete"),"",TODAY()-J15)</f>
        <v/>
      </c>
      <c r="P15" s="5">
        <f>IF(AND(B15="",D15=""),"",IF(AND(L15&lt;&gt;"",OR(K15="",K15&gt;L15)),"Released Without Waiver",IF(AND(I15&lt;&gt;"",K15=""),"HOLD — No Waiver","Clear")))</f>
        <v/>
      </c>
      <c r="Q15" s="5">
        <f>IF(AND(B15="",D15=""),"",IF(J15="","Missing Date",IF(OR(K15&lt;&gt;"",M15="Complete"),"Received / Complete",IF(L15&lt;&gt;"","Released Without Waiver",IF(OR(O15&gt;14,AND(I15&lt;&gt;"",I15&lt;=TODAY())),"Overdue",IF(AND(I15&lt;&gt;"",I15&lt;=TODAY()+7),"Due Soon","Requested / Pending"))))))</f>
        <v/>
      </c>
      <c r="R15">
        <f>IF(O15="","",O15+ROW()/10000)</f>
        <v/>
      </c>
    </row>
    <row r="16">
      <c r="O16" s="5">
        <f>IF(OR(J16="",K16&lt;&gt;"",M16="Complete"),"",TODAY()-J16)</f>
        <v/>
      </c>
      <c r="P16" s="5">
        <f>IF(AND(B16="",D16=""),"",IF(AND(L16&lt;&gt;"",OR(K16="",K16&gt;L16)),"Released Without Waiver",IF(AND(I16&lt;&gt;"",K16=""),"HOLD — No Waiver","Clear")))</f>
        <v/>
      </c>
      <c r="Q16" s="5">
        <f>IF(AND(B16="",D16=""),"",IF(J16="","Missing Date",IF(OR(K16&lt;&gt;"",M16="Complete"),"Received / Complete",IF(L16&lt;&gt;"","Released Without Waiver",IF(OR(O16&gt;14,AND(I16&lt;&gt;"",I16&lt;=TODAY())),"Overdue",IF(AND(I16&lt;&gt;"",I16&lt;=TODAY()+7),"Due Soon","Requested / Pending"))))))</f>
        <v/>
      </c>
      <c r="R16">
        <f>IF(O16="","",O16+ROW()/10000)</f>
        <v/>
      </c>
    </row>
    <row r="17">
      <c r="O17" s="5">
        <f>IF(OR(J17="",K17&lt;&gt;"",M17="Complete"),"",TODAY()-J17)</f>
        <v/>
      </c>
      <c r="P17" s="5">
        <f>IF(AND(B17="",D17=""),"",IF(AND(L17&lt;&gt;"",OR(K17="",K17&gt;L17)),"Released Without Waiver",IF(AND(I17&lt;&gt;"",K17=""),"HOLD — No Waiver","Clear")))</f>
        <v/>
      </c>
      <c r="Q17" s="5">
        <f>IF(AND(B17="",D17=""),"",IF(J17="","Missing Date",IF(OR(K17&lt;&gt;"",M17="Complete"),"Received / Complete",IF(L17&lt;&gt;"","Released Without Waiver",IF(OR(O17&gt;14,AND(I17&lt;&gt;"",I17&lt;=TODAY())),"Overdue",IF(AND(I17&lt;&gt;"",I17&lt;=TODAY()+7),"Due Soon","Requested / Pending"))))))</f>
        <v/>
      </c>
      <c r="R17">
        <f>IF(O17="","",O17+ROW()/10000)</f>
        <v/>
      </c>
    </row>
    <row r="18">
      <c r="O18" s="5">
        <f>IF(OR(J18="",K18&lt;&gt;"",M18="Complete"),"",TODAY()-J18)</f>
        <v/>
      </c>
      <c r="P18" s="5">
        <f>IF(AND(B18="",D18=""),"",IF(AND(L18&lt;&gt;"",OR(K18="",K18&gt;L18)),"Released Without Waiver",IF(AND(I18&lt;&gt;"",K18=""),"HOLD — No Waiver","Clear")))</f>
        <v/>
      </c>
      <c r="Q18" s="5">
        <f>IF(AND(B18="",D18=""),"",IF(J18="","Missing Date",IF(OR(K18&lt;&gt;"",M18="Complete"),"Received / Complete",IF(L18&lt;&gt;"","Released Without Waiver",IF(OR(O18&gt;14,AND(I18&lt;&gt;"",I18&lt;=TODAY())),"Overdue",IF(AND(I18&lt;&gt;"",I18&lt;=TODAY()+7),"Due Soon","Requested / Pending"))))))</f>
        <v/>
      </c>
      <c r="R18">
        <f>IF(O18="","",O18+ROW()/10000)</f>
        <v/>
      </c>
    </row>
    <row r="19">
      <c r="O19" s="5">
        <f>IF(OR(J19="",K19&lt;&gt;"",M19="Complete"),"",TODAY()-J19)</f>
        <v/>
      </c>
      <c r="P19" s="5">
        <f>IF(AND(B19="",D19=""),"",IF(AND(L19&lt;&gt;"",OR(K19="",K19&gt;L19)),"Released Without Waiver",IF(AND(I19&lt;&gt;"",K19=""),"HOLD — No Waiver","Clear")))</f>
        <v/>
      </c>
      <c r="Q19" s="5">
        <f>IF(AND(B19="",D19=""),"",IF(J19="","Missing Date",IF(OR(K19&lt;&gt;"",M19="Complete"),"Received / Complete",IF(L19&lt;&gt;"","Released Without Waiver",IF(OR(O19&gt;14,AND(I19&lt;&gt;"",I19&lt;=TODAY())),"Overdue",IF(AND(I19&lt;&gt;"",I19&lt;=TODAY()+7),"Due Soon","Requested / Pending"))))))</f>
        <v/>
      </c>
      <c r="R19">
        <f>IF(O19="","",O19+ROW()/10000)</f>
        <v/>
      </c>
    </row>
    <row r="20">
      <c r="O20" s="5">
        <f>IF(OR(J20="",K20&lt;&gt;"",M20="Complete"),"",TODAY()-J20)</f>
        <v/>
      </c>
      <c r="P20" s="5">
        <f>IF(AND(B20="",D20=""),"",IF(AND(L20&lt;&gt;"",OR(K20="",K20&gt;L20)),"Released Without Waiver",IF(AND(I20&lt;&gt;"",K20=""),"HOLD — No Waiver","Clear")))</f>
        <v/>
      </c>
      <c r="Q20" s="5">
        <f>IF(AND(B20="",D20=""),"",IF(J20="","Missing Date",IF(OR(K20&lt;&gt;"",M20="Complete"),"Received / Complete",IF(L20&lt;&gt;"","Released Without Waiver",IF(OR(O20&gt;14,AND(I20&lt;&gt;"",I20&lt;=TODAY())),"Overdue",IF(AND(I20&lt;&gt;"",I20&lt;=TODAY()+7),"Due Soon","Requested / Pending"))))))</f>
        <v/>
      </c>
      <c r="R20">
        <f>IF(O20="","",O20+ROW()/10000)</f>
        <v/>
      </c>
    </row>
    <row r="21">
      <c r="O21" s="5">
        <f>IF(OR(J21="",K21&lt;&gt;"",M21="Complete"),"",TODAY()-J21)</f>
        <v/>
      </c>
      <c r="P21" s="5">
        <f>IF(AND(B21="",D21=""),"",IF(AND(L21&lt;&gt;"",OR(K21="",K21&gt;L21)),"Released Without Waiver",IF(AND(I21&lt;&gt;"",K21=""),"HOLD — No Waiver","Clear")))</f>
        <v/>
      </c>
      <c r="Q21" s="5">
        <f>IF(AND(B21="",D21=""),"",IF(J21="","Missing Date",IF(OR(K21&lt;&gt;"",M21="Complete"),"Received / Complete",IF(L21&lt;&gt;"","Released Without Waiver",IF(OR(O21&gt;14,AND(I21&lt;&gt;"",I21&lt;=TODAY())),"Overdue",IF(AND(I21&lt;&gt;"",I21&lt;=TODAY()+7),"Due Soon","Requested / Pending"))))))</f>
        <v/>
      </c>
      <c r="R21">
        <f>IF(O21="","",O21+ROW()/10000)</f>
        <v/>
      </c>
    </row>
    <row r="22">
      <c r="O22" s="5">
        <f>IF(OR(J22="",K22&lt;&gt;"",M22="Complete"),"",TODAY()-J22)</f>
        <v/>
      </c>
      <c r="P22" s="5">
        <f>IF(AND(B22="",D22=""),"",IF(AND(L22&lt;&gt;"",OR(K22="",K22&gt;L22)),"Released Without Waiver",IF(AND(I22&lt;&gt;"",K22=""),"HOLD — No Waiver","Clear")))</f>
        <v/>
      </c>
      <c r="Q22" s="5">
        <f>IF(AND(B22="",D22=""),"",IF(J22="","Missing Date",IF(OR(K22&lt;&gt;"",M22="Complete"),"Received / Complete",IF(L22&lt;&gt;"","Released Without Waiver",IF(OR(O22&gt;14,AND(I22&lt;&gt;"",I22&lt;=TODAY())),"Overdue",IF(AND(I22&lt;&gt;"",I22&lt;=TODAY()+7),"Due Soon","Requested / Pending"))))))</f>
        <v/>
      </c>
      <c r="R22">
        <f>IF(O22="","",O22+ROW()/10000)</f>
        <v/>
      </c>
    </row>
    <row r="23">
      <c r="O23" s="5">
        <f>IF(OR(J23="",K23&lt;&gt;"",M23="Complete"),"",TODAY()-J23)</f>
        <v/>
      </c>
      <c r="P23" s="5">
        <f>IF(AND(B23="",D23=""),"",IF(AND(L23&lt;&gt;"",OR(K23="",K23&gt;L23)),"Released Without Waiver",IF(AND(I23&lt;&gt;"",K23=""),"HOLD — No Waiver","Clear")))</f>
        <v/>
      </c>
      <c r="Q23" s="5">
        <f>IF(AND(B23="",D23=""),"",IF(J23="","Missing Date",IF(OR(K23&lt;&gt;"",M23="Complete"),"Received / Complete",IF(L23&lt;&gt;"","Released Without Waiver",IF(OR(O23&gt;14,AND(I23&lt;&gt;"",I23&lt;=TODAY())),"Overdue",IF(AND(I23&lt;&gt;"",I23&lt;=TODAY()+7),"Due Soon","Requested / Pending"))))))</f>
        <v/>
      </c>
      <c r="R23">
        <f>IF(O23="","",O23+ROW()/10000)</f>
        <v/>
      </c>
    </row>
    <row r="24">
      <c r="O24" s="5">
        <f>IF(OR(J24="",K24&lt;&gt;"",M24="Complete"),"",TODAY()-J24)</f>
        <v/>
      </c>
      <c r="P24" s="5">
        <f>IF(AND(B24="",D24=""),"",IF(AND(L24&lt;&gt;"",OR(K24="",K24&gt;L24)),"Released Without Waiver",IF(AND(I24&lt;&gt;"",K24=""),"HOLD — No Waiver","Clear")))</f>
        <v/>
      </c>
      <c r="Q24" s="5">
        <f>IF(AND(B24="",D24=""),"",IF(J24="","Missing Date",IF(OR(K24&lt;&gt;"",M24="Complete"),"Received / Complete",IF(L24&lt;&gt;"","Released Without Waiver",IF(OR(O24&gt;14,AND(I24&lt;&gt;"",I24&lt;=TODAY())),"Overdue",IF(AND(I24&lt;&gt;"",I24&lt;=TODAY()+7),"Due Soon","Requested / Pending"))))))</f>
        <v/>
      </c>
      <c r="R24">
        <f>IF(O24="","",O24+ROW()/10000)</f>
        <v/>
      </c>
    </row>
    <row r="25">
      <c r="O25" s="5">
        <f>IF(OR(J25="",K25&lt;&gt;"",M25="Complete"),"",TODAY()-J25)</f>
        <v/>
      </c>
      <c r="P25" s="5">
        <f>IF(AND(B25="",D25=""),"",IF(AND(L25&lt;&gt;"",OR(K25="",K25&gt;L25)),"Released Without Waiver",IF(AND(I25&lt;&gt;"",K25=""),"HOLD — No Waiver","Clear")))</f>
        <v/>
      </c>
      <c r="Q25" s="5">
        <f>IF(AND(B25="",D25=""),"",IF(J25="","Missing Date",IF(OR(K25&lt;&gt;"",M25="Complete"),"Received / Complete",IF(L25&lt;&gt;"","Released Without Waiver",IF(OR(O25&gt;14,AND(I25&lt;&gt;"",I25&lt;=TODAY())),"Overdue",IF(AND(I25&lt;&gt;"",I25&lt;=TODAY()+7),"Due Soon","Requested / Pending"))))))</f>
        <v/>
      </c>
      <c r="R25">
        <f>IF(O25="","",O25+ROW()/10000)</f>
        <v/>
      </c>
    </row>
    <row r="26">
      <c r="O26" s="5">
        <f>IF(OR(J26="",K26&lt;&gt;"",M26="Complete"),"",TODAY()-J26)</f>
        <v/>
      </c>
      <c r="P26" s="5">
        <f>IF(AND(B26="",D26=""),"",IF(AND(L26&lt;&gt;"",OR(K26="",K26&gt;L26)),"Released Without Waiver",IF(AND(I26&lt;&gt;"",K26=""),"HOLD — No Waiver","Clear")))</f>
        <v/>
      </c>
      <c r="Q26" s="5">
        <f>IF(AND(B26="",D26=""),"",IF(J26="","Missing Date",IF(OR(K26&lt;&gt;"",M26="Complete"),"Received / Complete",IF(L26&lt;&gt;"","Released Without Waiver",IF(OR(O26&gt;14,AND(I26&lt;&gt;"",I26&lt;=TODAY())),"Overdue",IF(AND(I26&lt;&gt;"",I26&lt;=TODAY()+7),"Due Soon","Requested / Pending"))))))</f>
        <v/>
      </c>
      <c r="R26">
        <f>IF(O26="","",O26+ROW()/10000)</f>
        <v/>
      </c>
    </row>
    <row r="27">
      <c r="O27" s="5">
        <f>IF(OR(J27="",K27&lt;&gt;"",M27="Complete"),"",TODAY()-J27)</f>
        <v/>
      </c>
      <c r="P27" s="5">
        <f>IF(AND(B27="",D27=""),"",IF(AND(L27&lt;&gt;"",OR(K27="",K27&gt;L27)),"Released Without Waiver",IF(AND(I27&lt;&gt;"",K27=""),"HOLD — No Waiver","Clear")))</f>
        <v/>
      </c>
      <c r="Q27" s="5">
        <f>IF(AND(B27="",D27=""),"",IF(J27="","Missing Date",IF(OR(K27&lt;&gt;"",M27="Complete"),"Received / Complete",IF(L27&lt;&gt;"","Released Without Waiver",IF(OR(O27&gt;14,AND(I27&lt;&gt;"",I27&lt;=TODAY())),"Overdue",IF(AND(I27&lt;&gt;"",I27&lt;=TODAY()+7),"Due Soon","Requested / Pending"))))))</f>
        <v/>
      </c>
      <c r="R27">
        <f>IF(O27="","",O27+ROW()/10000)</f>
        <v/>
      </c>
    </row>
    <row r="28">
      <c r="O28" s="5">
        <f>IF(OR(J28="",K28&lt;&gt;"",M28="Complete"),"",TODAY()-J28)</f>
        <v/>
      </c>
      <c r="P28" s="5">
        <f>IF(AND(B28="",D28=""),"",IF(AND(L28&lt;&gt;"",OR(K28="",K28&gt;L28)),"Released Without Waiver",IF(AND(I28&lt;&gt;"",K28=""),"HOLD — No Waiver","Clear")))</f>
        <v/>
      </c>
      <c r="Q28" s="5">
        <f>IF(AND(B28="",D28=""),"",IF(J28="","Missing Date",IF(OR(K28&lt;&gt;"",M28="Complete"),"Received / Complete",IF(L28&lt;&gt;"","Released Without Waiver",IF(OR(O28&gt;14,AND(I28&lt;&gt;"",I28&lt;=TODAY())),"Overdue",IF(AND(I28&lt;&gt;"",I28&lt;=TODAY()+7),"Due Soon","Requested / Pending"))))))</f>
        <v/>
      </c>
      <c r="R28">
        <f>IF(O28="","",O28+ROW()/10000)</f>
        <v/>
      </c>
    </row>
    <row r="29">
      <c r="O29" s="5">
        <f>IF(OR(J29="",K29&lt;&gt;"",M29="Complete"),"",TODAY()-J29)</f>
        <v/>
      </c>
      <c r="P29" s="5">
        <f>IF(AND(B29="",D29=""),"",IF(AND(L29&lt;&gt;"",OR(K29="",K29&gt;L29)),"Released Without Waiver",IF(AND(I29&lt;&gt;"",K29=""),"HOLD — No Waiver","Clear")))</f>
        <v/>
      </c>
      <c r="Q29" s="5">
        <f>IF(AND(B29="",D29=""),"",IF(J29="","Missing Date",IF(OR(K29&lt;&gt;"",M29="Complete"),"Received / Complete",IF(L29&lt;&gt;"","Released Without Waiver",IF(OR(O29&gt;14,AND(I29&lt;&gt;"",I29&lt;=TODAY())),"Overdue",IF(AND(I29&lt;&gt;"",I29&lt;=TODAY()+7),"Due Soon","Requested / Pending"))))))</f>
        <v/>
      </c>
      <c r="R29">
        <f>IF(O29="","",O29+ROW()/10000)</f>
        <v/>
      </c>
    </row>
    <row r="30">
      <c r="O30" s="5">
        <f>IF(OR(J30="",K30&lt;&gt;"",M30="Complete"),"",TODAY()-J30)</f>
        <v/>
      </c>
      <c r="P30" s="5">
        <f>IF(AND(B30="",D30=""),"",IF(AND(L30&lt;&gt;"",OR(K30="",K30&gt;L30)),"Released Without Waiver",IF(AND(I30&lt;&gt;"",K30=""),"HOLD — No Waiver","Clear")))</f>
        <v/>
      </c>
      <c r="Q30" s="5">
        <f>IF(AND(B30="",D30=""),"",IF(J30="","Missing Date",IF(OR(K30&lt;&gt;"",M30="Complete"),"Received / Complete",IF(L30&lt;&gt;"","Released Without Waiver",IF(OR(O30&gt;14,AND(I30&lt;&gt;"",I30&lt;=TODAY())),"Overdue",IF(AND(I30&lt;&gt;"",I30&lt;=TODAY()+7),"Due Soon","Requested / Pending"))))))</f>
        <v/>
      </c>
      <c r="R30">
        <f>IF(O30="","",O30+ROW()/10000)</f>
        <v/>
      </c>
    </row>
    <row r="31">
      <c r="O31" s="5">
        <f>IF(OR(J31="",K31&lt;&gt;"",M31="Complete"),"",TODAY()-J31)</f>
        <v/>
      </c>
      <c r="P31" s="5">
        <f>IF(AND(B31="",D31=""),"",IF(AND(L31&lt;&gt;"",OR(K31="",K31&gt;L31)),"Released Without Waiver",IF(AND(I31&lt;&gt;"",K31=""),"HOLD — No Waiver","Clear")))</f>
        <v/>
      </c>
      <c r="Q31" s="5">
        <f>IF(AND(B31="",D31=""),"",IF(J31="","Missing Date",IF(OR(K31&lt;&gt;"",M31="Complete"),"Received / Complete",IF(L31&lt;&gt;"","Released Without Waiver",IF(OR(O31&gt;14,AND(I31&lt;&gt;"",I31&lt;=TODAY())),"Overdue",IF(AND(I31&lt;&gt;"",I31&lt;=TODAY()+7),"Due Soon","Requested / Pending"))))))</f>
        <v/>
      </c>
      <c r="R31">
        <f>IF(O31="","",O31+ROW()/10000)</f>
        <v/>
      </c>
    </row>
    <row r="32">
      <c r="O32" s="5">
        <f>IF(OR(J32="",K32&lt;&gt;"",M32="Complete"),"",TODAY()-J32)</f>
        <v/>
      </c>
      <c r="P32" s="5">
        <f>IF(AND(B32="",D32=""),"",IF(AND(L32&lt;&gt;"",OR(K32="",K32&gt;L32)),"Released Without Waiver",IF(AND(I32&lt;&gt;"",K32=""),"HOLD — No Waiver","Clear")))</f>
        <v/>
      </c>
      <c r="Q32" s="5">
        <f>IF(AND(B32="",D32=""),"",IF(J32="","Missing Date",IF(OR(K32&lt;&gt;"",M32="Complete"),"Received / Complete",IF(L32&lt;&gt;"","Released Without Waiver",IF(OR(O32&gt;14,AND(I32&lt;&gt;"",I32&lt;=TODAY())),"Overdue",IF(AND(I32&lt;&gt;"",I32&lt;=TODAY()+7),"Due Soon","Requested / Pending"))))))</f>
        <v/>
      </c>
      <c r="R32">
        <f>IF(O32="","",O32+ROW()/10000)</f>
        <v/>
      </c>
    </row>
    <row r="33">
      <c r="O33" s="5">
        <f>IF(OR(J33="",K33&lt;&gt;"",M33="Complete"),"",TODAY()-J33)</f>
        <v/>
      </c>
      <c r="P33" s="5">
        <f>IF(AND(B33="",D33=""),"",IF(AND(L33&lt;&gt;"",OR(K33="",K33&gt;L33)),"Released Without Waiver",IF(AND(I33&lt;&gt;"",K33=""),"HOLD — No Waiver","Clear")))</f>
        <v/>
      </c>
      <c r="Q33" s="5">
        <f>IF(AND(B33="",D33=""),"",IF(J33="","Missing Date",IF(OR(K33&lt;&gt;"",M33="Complete"),"Received / Complete",IF(L33&lt;&gt;"","Released Without Waiver",IF(OR(O33&gt;14,AND(I33&lt;&gt;"",I33&lt;=TODAY())),"Overdue",IF(AND(I33&lt;&gt;"",I33&lt;=TODAY()+7),"Due Soon","Requested / Pending"))))))</f>
        <v/>
      </c>
      <c r="R33">
        <f>IF(O33="","",O33+ROW()/10000)</f>
        <v/>
      </c>
    </row>
    <row r="34">
      <c r="O34" s="5">
        <f>IF(OR(J34="",K34&lt;&gt;"",M34="Complete"),"",TODAY()-J34)</f>
        <v/>
      </c>
      <c r="P34" s="5">
        <f>IF(AND(B34="",D34=""),"",IF(AND(L34&lt;&gt;"",OR(K34="",K34&gt;L34)),"Released Without Waiver",IF(AND(I34&lt;&gt;"",K34=""),"HOLD — No Waiver","Clear")))</f>
        <v/>
      </c>
      <c r="Q34" s="5">
        <f>IF(AND(B34="",D34=""),"",IF(J34="","Missing Date",IF(OR(K34&lt;&gt;"",M34="Complete"),"Received / Complete",IF(L34&lt;&gt;"","Released Without Waiver",IF(OR(O34&gt;14,AND(I34&lt;&gt;"",I34&lt;=TODAY())),"Overdue",IF(AND(I34&lt;&gt;"",I34&lt;=TODAY()+7),"Due Soon","Requested / Pending"))))))</f>
        <v/>
      </c>
      <c r="R34">
        <f>IF(O34="","",O34+ROW()/10000)</f>
        <v/>
      </c>
    </row>
    <row r="35">
      <c r="O35" s="5">
        <f>IF(OR(J35="",K35&lt;&gt;"",M35="Complete"),"",TODAY()-J35)</f>
        <v/>
      </c>
      <c r="P35" s="5">
        <f>IF(AND(B35="",D35=""),"",IF(AND(L35&lt;&gt;"",OR(K35="",K35&gt;L35)),"Released Without Waiver",IF(AND(I35&lt;&gt;"",K35=""),"HOLD — No Waiver","Clear")))</f>
        <v/>
      </c>
      <c r="Q35" s="5">
        <f>IF(AND(B35="",D35=""),"",IF(J35="","Missing Date",IF(OR(K35&lt;&gt;"",M35="Complete"),"Received / Complete",IF(L35&lt;&gt;"","Released Without Waiver",IF(OR(O35&gt;14,AND(I35&lt;&gt;"",I35&lt;=TODAY())),"Overdue",IF(AND(I35&lt;&gt;"",I35&lt;=TODAY()+7),"Due Soon","Requested / Pending"))))))</f>
        <v/>
      </c>
      <c r="R35">
        <f>IF(O35="","",O35+ROW()/10000)</f>
        <v/>
      </c>
    </row>
    <row r="36">
      <c r="O36" s="5">
        <f>IF(OR(J36="",K36&lt;&gt;"",M36="Complete"),"",TODAY()-J36)</f>
        <v/>
      </c>
      <c r="P36" s="5">
        <f>IF(AND(B36="",D36=""),"",IF(AND(L36&lt;&gt;"",OR(K36="",K36&gt;L36)),"Released Without Waiver",IF(AND(I36&lt;&gt;"",K36=""),"HOLD — No Waiver","Clear")))</f>
        <v/>
      </c>
      <c r="Q36" s="5">
        <f>IF(AND(B36="",D36=""),"",IF(J36="","Missing Date",IF(OR(K36&lt;&gt;"",M36="Complete"),"Received / Complete",IF(L36&lt;&gt;"","Released Without Waiver",IF(OR(O36&gt;14,AND(I36&lt;&gt;"",I36&lt;=TODAY())),"Overdue",IF(AND(I36&lt;&gt;"",I36&lt;=TODAY()+7),"Due Soon","Requested / Pending"))))))</f>
        <v/>
      </c>
      <c r="R36">
        <f>IF(O36="","",O36+ROW()/10000)</f>
        <v/>
      </c>
    </row>
    <row r="37">
      <c r="O37" s="5">
        <f>IF(OR(J37="",K37&lt;&gt;"",M37="Complete"),"",TODAY()-J37)</f>
        <v/>
      </c>
      <c r="P37" s="5">
        <f>IF(AND(B37="",D37=""),"",IF(AND(L37&lt;&gt;"",OR(K37="",K37&gt;L37)),"Released Without Waiver",IF(AND(I37&lt;&gt;"",K37=""),"HOLD — No Waiver","Clear")))</f>
        <v/>
      </c>
      <c r="Q37" s="5">
        <f>IF(AND(B37="",D37=""),"",IF(J37="","Missing Date",IF(OR(K37&lt;&gt;"",M37="Complete"),"Received / Complete",IF(L37&lt;&gt;"","Released Without Waiver",IF(OR(O37&gt;14,AND(I37&lt;&gt;"",I37&lt;=TODAY())),"Overdue",IF(AND(I37&lt;&gt;"",I37&lt;=TODAY()+7),"Due Soon","Requested / Pending"))))))</f>
        <v/>
      </c>
      <c r="R37">
        <f>IF(O37="","",O37+ROW()/10000)</f>
        <v/>
      </c>
    </row>
    <row r="38">
      <c r="O38" s="5">
        <f>IF(OR(J38="",K38&lt;&gt;"",M38="Complete"),"",TODAY()-J38)</f>
        <v/>
      </c>
      <c r="P38" s="5">
        <f>IF(AND(B38="",D38=""),"",IF(AND(L38&lt;&gt;"",OR(K38="",K38&gt;L38)),"Released Without Waiver",IF(AND(I38&lt;&gt;"",K38=""),"HOLD — No Waiver","Clear")))</f>
        <v/>
      </c>
      <c r="Q38" s="5">
        <f>IF(AND(B38="",D38=""),"",IF(J38="","Missing Date",IF(OR(K38&lt;&gt;"",M38="Complete"),"Received / Complete",IF(L38&lt;&gt;"","Released Without Waiver",IF(OR(O38&gt;14,AND(I38&lt;&gt;"",I38&lt;=TODAY())),"Overdue",IF(AND(I38&lt;&gt;"",I38&lt;=TODAY()+7),"Due Soon","Requested / Pending"))))))</f>
        <v/>
      </c>
      <c r="R38">
        <f>IF(O38="","",O38+ROW()/10000)</f>
        <v/>
      </c>
    </row>
    <row r="39">
      <c r="O39" s="5">
        <f>IF(OR(J39="",K39&lt;&gt;"",M39="Complete"),"",TODAY()-J39)</f>
        <v/>
      </c>
      <c r="P39" s="5">
        <f>IF(AND(B39="",D39=""),"",IF(AND(L39&lt;&gt;"",OR(K39="",K39&gt;L39)),"Released Without Waiver",IF(AND(I39&lt;&gt;"",K39=""),"HOLD — No Waiver","Clear")))</f>
        <v/>
      </c>
      <c r="Q39" s="5">
        <f>IF(AND(B39="",D39=""),"",IF(J39="","Missing Date",IF(OR(K39&lt;&gt;"",M39="Complete"),"Received / Complete",IF(L39&lt;&gt;"","Released Without Waiver",IF(OR(O39&gt;14,AND(I39&lt;&gt;"",I39&lt;=TODAY())),"Overdue",IF(AND(I39&lt;&gt;"",I39&lt;=TODAY()+7),"Due Soon","Requested / Pending"))))))</f>
        <v/>
      </c>
      <c r="R39">
        <f>IF(O39="","",O39+ROW()/10000)</f>
        <v/>
      </c>
    </row>
    <row r="40">
      <c r="O40" s="5">
        <f>IF(OR(J40="",K40&lt;&gt;"",M40="Complete"),"",TODAY()-J40)</f>
        <v/>
      </c>
      <c r="P40" s="5">
        <f>IF(AND(B40="",D40=""),"",IF(AND(L40&lt;&gt;"",OR(K40="",K40&gt;L40)),"Released Without Waiver",IF(AND(I40&lt;&gt;"",K40=""),"HOLD — No Waiver","Clear")))</f>
        <v/>
      </c>
      <c r="Q40" s="5">
        <f>IF(AND(B40="",D40=""),"",IF(J40="","Missing Date",IF(OR(K40&lt;&gt;"",M40="Complete"),"Received / Complete",IF(L40&lt;&gt;"","Released Without Waiver",IF(OR(O40&gt;14,AND(I40&lt;&gt;"",I40&lt;=TODAY())),"Overdue",IF(AND(I40&lt;&gt;"",I40&lt;=TODAY()+7),"Due Soon","Requested / Pending"))))))</f>
        <v/>
      </c>
      <c r="R40">
        <f>IF(O40="","",O40+ROW()/10000)</f>
        <v/>
      </c>
    </row>
    <row r="41">
      <c r="O41" s="5">
        <f>IF(OR(J41="",K41&lt;&gt;"",M41="Complete"),"",TODAY()-J41)</f>
        <v/>
      </c>
      <c r="P41" s="5">
        <f>IF(AND(B41="",D41=""),"",IF(AND(L41&lt;&gt;"",OR(K41="",K41&gt;L41)),"Released Without Waiver",IF(AND(I41&lt;&gt;"",K41=""),"HOLD — No Waiver","Clear")))</f>
        <v/>
      </c>
      <c r="Q41" s="5">
        <f>IF(AND(B41="",D41=""),"",IF(J41="","Missing Date",IF(OR(K41&lt;&gt;"",M41="Complete"),"Received / Complete",IF(L41&lt;&gt;"","Released Without Waiver",IF(OR(O41&gt;14,AND(I41&lt;&gt;"",I41&lt;=TODAY())),"Overdue",IF(AND(I41&lt;&gt;"",I41&lt;=TODAY()+7),"Due Soon","Requested / Pending"))))))</f>
        <v/>
      </c>
      <c r="R41">
        <f>IF(O41="","",O41+ROW()/10000)</f>
        <v/>
      </c>
    </row>
    <row r="42">
      <c r="O42" s="5">
        <f>IF(OR(J42="",K42&lt;&gt;"",M42="Complete"),"",TODAY()-J42)</f>
        <v/>
      </c>
      <c r="P42" s="5">
        <f>IF(AND(B42="",D42=""),"",IF(AND(L42&lt;&gt;"",OR(K42="",K42&gt;L42)),"Released Without Waiver",IF(AND(I42&lt;&gt;"",K42=""),"HOLD — No Waiver","Clear")))</f>
        <v/>
      </c>
      <c r="Q42" s="5">
        <f>IF(AND(B42="",D42=""),"",IF(J42="","Missing Date",IF(OR(K42&lt;&gt;"",M42="Complete"),"Received / Complete",IF(L42&lt;&gt;"","Released Without Waiver",IF(OR(O42&gt;14,AND(I42&lt;&gt;"",I42&lt;=TODAY())),"Overdue",IF(AND(I42&lt;&gt;"",I42&lt;=TODAY()+7),"Due Soon","Requested / Pending"))))))</f>
        <v/>
      </c>
      <c r="R42">
        <f>IF(O42="","",O42+ROW()/10000)</f>
        <v/>
      </c>
    </row>
    <row r="43">
      <c r="O43" s="5">
        <f>IF(OR(J43="",K43&lt;&gt;"",M43="Complete"),"",TODAY()-J43)</f>
        <v/>
      </c>
      <c r="P43" s="5">
        <f>IF(AND(B43="",D43=""),"",IF(AND(L43&lt;&gt;"",OR(K43="",K43&gt;L43)),"Released Without Waiver",IF(AND(I43&lt;&gt;"",K43=""),"HOLD — No Waiver","Clear")))</f>
        <v/>
      </c>
      <c r="Q43" s="5">
        <f>IF(AND(B43="",D43=""),"",IF(J43="","Missing Date",IF(OR(K43&lt;&gt;"",M43="Complete"),"Received / Complete",IF(L43&lt;&gt;"","Released Without Waiver",IF(OR(O43&gt;14,AND(I43&lt;&gt;"",I43&lt;=TODAY())),"Overdue",IF(AND(I43&lt;&gt;"",I43&lt;=TODAY()+7),"Due Soon","Requested / Pending"))))))</f>
        <v/>
      </c>
      <c r="R43">
        <f>IF(O43="","",O43+ROW()/10000)</f>
        <v/>
      </c>
    </row>
    <row r="44">
      <c r="O44" s="5">
        <f>IF(OR(J44="",K44&lt;&gt;"",M44="Complete"),"",TODAY()-J44)</f>
        <v/>
      </c>
      <c r="P44" s="5">
        <f>IF(AND(B44="",D44=""),"",IF(AND(L44&lt;&gt;"",OR(K44="",K44&gt;L44)),"Released Without Waiver",IF(AND(I44&lt;&gt;"",K44=""),"HOLD — No Waiver","Clear")))</f>
        <v/>
      </c>
      <c r="Q44" s="5">
        <f>IF(AND(B44="",D44=""),"",IF(J44="","Missing Date",IF(OR(K44&lt;&gt;"",M44="Complete"),"Received / Complete",IF(L44&lt;&gt;"","Released Without Waiver",IF(OR(O44&gt;14,AND(I44&lt;&gt;"",I44&lt;=TODAY())),"Overdue",IF(AND(I44&lt;&gt;"",I44&lt;=TODAY()+7),"Due Soon","Requested / Pending"))))))</f>
        <v/>
      </c>
      <c r="R44">
        <f>IF(O44="","",O44+ROW()/10000)</f>
        <v/>
      </c>
    </row>
    <row r="45">
      <c r="O45" s="5">
        <f>IF(OR(J45="",K45&lt;&gt;"",M45="Complete"),"",TODAY()-J45)</f>
        <v/>
      </c>
      <c r="P45" s="5">
        <f>IF(AND(B45="",D45=""),"",IF(AND(L45&lt;&gt;"",OR(K45="",K45&gt;L45)),"Released Without Waiver",IF(AND(I45&lt;&gt;"",K45=""),"HOLD — No Waiver","Clear")))</f>
        <v/>
      </c>
      <c r="Q45" s="5">
        <f>IF(AND(B45="",D45=""),"",IF(J45="","Missing Date",IF(OR(K45&lt;&gt;"",M45="Complete"),"Received / Complete",IF(L45&lt;&gt;"","Released Without Waiver",IF(OR(O45&gt;14,AND(I45&lt;&gt;"",I45&lt;=TODAY())),"Overdue",IF(AND(I45&lt;&gt;"",I45&lt;=TODAY()+7),"Due Soon","Requested / Pending"))))))</f>
        <v/>
      </c>
      <c r="R45">
        <f>IF(O45="","",O45+ROW()/10000)</f>
        <v/>
      </c>
    </row>
    <row r="46">
      <c r="O46" s="5">
        <f>IF(OR(J46="",K46&lt;&gt;"",M46="Complete"),"",TODAY()-J46)</f>
        <v/>
      </c>
      <c r="P46" s="5">
        <f>IF(AND(B46="",D46=""),"",IF(AND(L46&lt;&gt;"",OR(K46="",K46&gt;L46)),"Released Without Waiver",IF(AND(I46&lt;&gt;"",K46=""),"HOLD — No Waiver","Clear")))</f>
        <v/>
      </c>
      <c r="Q46" s="5">
        <f>IF(AND(B46="",D46=""),"",IF(J46="","Missing Date",IF(OR(K46&lt;&gt;"",M46="Complete"),"Received / Complete",IF(L46&lt;&gt;"","Released Without Waiver",IF(OR(O46&gt;14,AND(I46&lt;&gt;"",I46&lt;=TODAY())),"Overdue",IF(AND(I46&lt;&gt;"",I46&lt;=TODAY()+7),"Due Soon","Requested / Pending"))))))</f>
        <v/>
      </c>
      <c r="R46">
        <f>IF(O46="","",O46+ROW()/10000)</f>
        <v/>
      </c>
    </row>
    <row r="47">
      <c r="O47" s="5">
        <f>IF(OR(J47="",K47&lt;&gt;"",M47="Complete"),"",TODAY()-J47)</f>
        <v/>
      </c>
      <c r="P47" s="5">
        <f>IF(AND(B47="",D47=""),"",IF(AND(L47&lt;&gt;"",OR(K47="",K47&gt;L47)),"Released Without Waiver",IF(AND(I47&lt;&gt;"",K47=""),"HOLD — No Waiver","Clear")))</f>
        <v/>
      </c>
      <c r="Q47" s="5">
        <f>IF(AND(B47="",D47=""),"",IF(J47="","Missing Date",IF(OR(K47&lt;&gt;"",M47="Complete"),"Received / Complete",IF(L47&lt;&gt;"","Released Without Waiver",IF(OR(O47&gt;14,AND(I47&lt;&gt;"",I47&lt;=TODAY())),"Overdue",IF(AND(I47&lt;&gt;"",I47&lt;=TODAY()+7),"Due Soon","Requested / Pending"))))))</f>
        <v/>
      </c>
      <c r="R47">
        <f>IF(O47="","",O47+ROW()/10000)</f>
        <v/>
      </c>
    </row>
    <row r="48">
      <c r="O48" s="5">
        <f>IF(OR(J48="",K48&lt;&gt;"",M48="Complete"),"",TODAY()-J48)</f>
        <v/>
      </c>
      <c r="P48" s="5">
        <f>IF(AND(B48="",D48=""),"",IF(AND(L48&lt;&gt;"",OR(K48="",K48&gt;L48)),"Released Without Waiver",IF(AND(I48&lt;&gt;"",K48=""),"HOLD — No Waiver","Clear")))</f>
        <v/>
      </c>
      <c r="Q48" s="5">
        <f>IF(AND(B48="",D48=""),"",IF(J48="","Missing Date",IF(OR(K48&lt;&gt;"",M48="Complete"),"Received / Complete",IF(L48&lt;&gt;"","Released Without Waiver",IF(OR(O48&gt;14,AND(I48&lt;&gt;"",I48&lt;=TODAY())),"Overdue",IF(AND(I48&lt;&gt;"",I48&lt;=TODAY()+7),"Due Soon","Requested / Pending"))))))</f>
        <v/>
      </c>
      <c r="R48">
        <f>IF(O48="","",O48+ROW()/10000)</f>
        <v/>
      </c>
    </row>
    <row r="49">
      <c r="O49" s="5">
        <f>IF(OR(J49="",K49&lt;&gt;"",M49="Complete"),"",TODAY()-J49)</f>
        <v/>
      </c>
      <c r="P49" s="5">
        <f>IF(AND(B49="",D49=""),"",IF(AND(L49&lt;&gt;"",OR(K49="",K49&gt;L49)),"Released Without Waiver",IF(AND(I49&lt;&gt;"",K49=""),"HOLD — No Waiver","Clear")))</f>
        <v/>
      </c>
      <c r="Q49" s="5">
        <f>IF(AND(B49="",D49=""),"",IF(J49="","Missing Date",IF(OR(K49&lt;&gt;"",M49="Complete"),"Received / Complete",IF(L49&lt;&gt;"","Released Without Waiver",IF(OR(O49&gt;14,AND(I49&lt;&gt;"",I49&lt;=TODAY())),"Overdue",IF(AND(I49&lt;&gt;"",I49&lt;=TODAY()+7),"Due Soon","Requested / Pending"))))))</f>
        <v/>
      </c>
      <c r="R49">
        <f>IF(O49="","",O49+ROW()/10000)</f>
        <v/>
      </c>
    </row>
    <row r="50">
      <c r="O50" s="5">
        <f>IF(OR(J50="",K50&lt;&gt;"",M50="Complete"),"",TODAY()-J50)</f>
        <v/>
      </c>
      <c r="P50" s="5">
        <f>IF(AND(B50="",D50=""),"",IF(AND(L50&lt;&gt;"",OR(K50="",K50&gt;L50)),"Released Without Waiver",IF(AND(I50&lt;&gt;"",K50=""),"HOLD — No Waiver","Clear")))</f>
        <v/>
      </c>
      <c r="Q50" s="5">
        <f>IF(AND(B50="",D50=""),"",IF(J50="","Missing Date",IF(OR(K50&lt;&gt;"",M50="Complete"),"Received / Complete",IF(L50&lt;&gt;"","Released Without Waiver",IF(OR(O50&gt;14,AND(I50&lt;&gt;"",I50&lt;=TODAY())),"Overdue",IF(AND(I50&lt;&gt;"",I50&lt;=TODAY()+7),"Due Soon","Requested / Pending"))))))</f>
        <v/>
      </c>
      <c r="R50">
        <f>IF(O50="","",O50+ROW()/10000)</f>
        <v/>
      </c>
    </row>
    <row r="51">
      <c r="O51" s="5">
        <f>IF(OR(J51="",K51&lt;&gt;"",M51="Complete"),"",TODAY()-J51)</f>
        <v/>
      </c>
      <c r="P51" s="5">
        <f>IF(AND(B51="",D51=""),"",IF(AND(L51&lt;&gt;"",OR(K51="",K51&gt;L51)),"Released Without Waiver",IF(AND(I51&lt;&gt;"",K51=""),"HOLD — No Waiver","Clear")))</f>
        <v/>
      </c>
      <c r="Q51" s="5">
        <f>IF(AND(B51="",D51=""),"",IF(J51="","Missing Date",IF(OR(K51&lt;&gt;"",M51="Complete"),"Received / Complete",IF(L51&lt;&gt;"","Released Without Waiver",IF(OR(O51&gt;14,AND(I51&lt;&gt;"",I51&lt;=TODAY())),"Overdue",IF(AND(I51&lt;&gt;"",I51&lt;=TODAY()+7),"Due Soon","Requested / Pending"))))))</f>
        <v/>
      </c>
      <c r="R51">
        <f>IF(O51="","",O51+ROW()/10000)</f>
        <v/>
      </c>
    </row>
    <row r="52">
      <c r="O52" s="5">
        <f>IF(OR(J52="",K52&lt;&gt;"",M52="Complete"),"",TODAY()-J52)</f>
        <v/>
      </c>
      <c r="P52" s="5">
        <f>IF(AND(B52="",D52=""),"",IF(AND(L52&lt;&gt;"",OR(K52="",K52&gt;L52)),"Released Without Waiver",IF(AND(I52&lt;&gt;"",K52=""),"HOLD — No Waiver","Clear")))</f>
        <v/>
      </c>
      <c r="Q52" s="5">
        <f>IF(AND(B52="",D52=""),"",IF(J52="","Missing Date",IF(OR(K52&lt;&gt;"",M52="Complete"),"Received / Complete",IF(L52&lt;&gt;"","Released Without Waiver",IF(OR(O52&gt;14,AND(I52&lt;&gt;"",I52&lt;=TODAY())),"Overdue",IF(AND(I52&lt;&gt;"",I52&lt;=TODAY()+7),"Due Soon","Requested / Pending"))))))</f>
        <v/>
      </c>
      <c r="R52">
        <f>IF(O52="","",O52+ROW()/10000)</f>
        <v/>
      </c>
    </row>
    <row r="53">
      <c r="O53" s="5">
        <f>IF(OR(J53="",K53&lt;&gt;"",M53="Complete"),"",TODAY()-J53)</f>
        <v/>
      </c>
      <c r="P53" s="5">
        <f>IF(AND(B53="",D53=""),"",IF(AND(L53&lt;&gt;"",OR(K53="",K53&gt;L53)),"Released Without Waiver",IF(AND(I53&lt;&gt;"",K53=""),"HOLD — No Waiver","Clear")))</f>
        <v/>
      </c>
      <c r="Q53" s="5">
        <f>IF(AND(B53="",D53=""),"",IF(J53="","Missing Date",IF(OR(K53&lt;&gt;"",M53="Complete"),"Received / Complete",IF(L53&lt;&gt;"","Released Without Waiver",IF(OR(O53&gt;14,AND(I53&lt;&gt;"",I53&lt;=TODAY())),"Overdue",IF(AND(I53&lt;&gt;"",I53&lt;=TODAY()+7),"Due Soon","Requested / Pending"))))))</f>
        <v/>
      </c>
      <c r="R53">
        <f>IF(O53="","",O53+ROW()/10000)</f>
        <v/>
      </c>
    </row>
    <row r="54">
      <c r="O54" s="5">
        <f>IF(OR(J54="",K54&lt;&gt;"",M54="Complete"),"",TODAY()-J54)</f>
        <v/>
      </c>
      <c r="P54" s="5">
        <f>IF(AND(B54="",D54=""),"",IF(AND(L54&lt;&gt;"",OR(K54="",K54&gt;L54)),"Released Without Waiver",IF(AND(I54&lt;&gt;"",K54=""),"HOLD — No Waiver","Clear")))</f>
        <v/>
      </c>
      <c r="Q54" s="5">
        <f>IF(AND(B54="",D54=""),"",IF(J54="","Missing Date",IF(OR(K54&lt;&gt;"",M54="Complete"),"Received / Complete",IF(L54&lt;&gt;"","Released Without Waiver",IF(OR(O54&gt;14,AND(I54&lt;&gt;"",I54&lt;=TODAY())),"Overdue",IF(AND(I54&lt;&gt;"",I54&lt;=TODAY()+7),"Due Soon","Requested / Pending"))))))</f>
        <v/>
      </c>
      <c r="R54">
        <f>IF(O54="","",O54+ROW()/10000)</f>
        <v/>
      </c>
    </row>
    <row r="55">
      <c r="O55" s="5">
        <f>IF(OR(J55="",K55&lt;&gt;"",M55="Complete"),"",TODAY()-J55)</f>
        <v/>
      </c>
      <c r="P55" s="5">
        <f>IF(AND(B55="",D55=""),"",IF(AND(L55&lt;&gt;"",OR(K55="",K55&gt;L55)),"Released Without Waiver",IF(AND(I55&lt;&gt;"",K55=""),"HOLD — No Waiver","Clear")))</f>
        <v/>
      </c>
      <c r="Q55" s="5">
        <f>IF(AND(B55="",D55=""),"",IF(J55="","Missing Date",IF(OR(K55&lt;&gt;"",M55="Complete"),"Received / Complete",IF(L55&lt;&gt;"","Released Without Waiver",IF(OR(O55&gt;14,AND(I55&lt;&gt;"",I55&lt;=TODAY())),"Overdue",IF(AND(I55&lt;&gt;"",I55&lt;=TODAY()+7),"Due Soon","Requested / Pending"))))))</f>
        <v/>
      </c>
      <c r="R55">
        <f>IF(O55="","",O55+ROW()/10000)</f>
        <v/>
      </c>
    </row>
    <row r="56">
      <c r="O56" s="5">
        <f>IF(OR(J56="",K56&lt;&gt;"",M56="Complete"),"",TODAY()-J56)</f>
        <v/>
      </c>
      <c r="P56" s="5">
        <f>IF(AND(B56="",D56=""),"",IF(AND(L56&lt;&gt;"",OR(K56="",K56&gt;L56)),"Released Without Waiver",IF(AND(I56&lt;&gt;"",K56=""),"HOLD — No Waiver","Clear")))</f>
        <v/>
      </c>
      <c r="Q56" s="5">
        <f>IF(AND(B56="",D56=""),"",IF(J56="","Missing Date",IF(OR(K56&lt;&gt;"",M56="Complete"),"Received / Complete",IF(L56&lt;&gt;"","Released Without Waiver",IF(OR(O56&gt;14,AND(I56&lt;&gt;"",I56&lt;=TODAY())),"Overdue",IF(AND(I56&lt;&gt;"",I56&lt;=TODAY()+7),"Due Soon","Requested / Pending"))))))</f>
        <v/>
      </c>
      <c r="R56">
        <f>IF(O56="","",O56+ROW()/10000)</f>
        <v/>
      </c>
    </row>
    <row r="57">
      <c r="O57" s="5">
        <f>IF(OR(J57="",K57&lt;&gt;"",M57="Complete"),"",TODAY()-J57)</f>
        <v/>
      </c>
      <c r="P57" s="5">
        <f>IF(AND(B57="",D57=""),"",IF(AND(L57&lt;&gt;"",OR(K57="",K57&gt;L57)),"Released Without Waiver",IF(AND(I57&lt;&gt;"",K57=""),"HOLD — No Waiver","Clear")))</f>
        <v/>
      </c>
      <c r="Q57" s="5">
        <f>IF(AND(B57="",D57=""),"",IF(J57="","Missing Date",IF(OR(K57&lt;&gt;"",M57="Complete"),"Received / Complete",IF(L57&lt;&gt;"","Released Without Waiver",IF(OR(O57&gt;14,AND(I57&lt;&gt;"",I57&lt;=TODAY())),"Overdue",IF(AND(I57&lt;&gt;"",I57&lt;=TODAY()+7),"Due Soon","Requested / Pending"))))))</f>
        <v/>
      </c>
      <c r="R57">
        <f>IF(O57="","",O57+ROW()/10000)</f>
        <v/>
      </c>
    </row>
    <row r="58">
      <c r="O58" s="5">
        <f>IF(OR(J58="",K58&lt;&gt;"",M58="Complete"),"",TODAY()-J58)</f>
        <v/>
      </c>
      <c r="P58" s="5">
        <f>IF(AND(B58="",D58=""),"",IF(AND(L58&lt;&gt;"",OR(K58="",K58&gt;L58)),"Released Without Waiver",IF(AND(I58&lt;&gt;"",K58=""),"HOLD — No Waiver","Clear")))</f>
        <v/>
      </c>
      <c r="Q58" s="5">
        <f>IF(AND(B58="",D58=""),"",IF(J58="","Missing Date",IF(OR(K58&lt;&gt;"",M58="Complete"),"Received / Complete",IF(L58&lt;&gt;"","Released Without Waiver",IF(OR(O58&gt;14,AND(I58&lt;&gt;"",I58&lt;=TODAY())),"Overdue",IF(AND(I58&lt;&gt;"",I58&lt;=TODAY()+7),"Due Soon","Requested / Pending"))))))</f>
        <v/>
      </c>
      <c r="R58">
        <f>IF(O58="","",O58+ROW()/10000)</f>
        <v/>
      </c>
    </row>
    <row r="59">
      <c r="O59" s="5">
        <f>IF(OR(J59="",K59&lt;&gt;"",M59="Complete"),"",TODAY()-J59)</f>
        <v/>
      </c>
      <c r="P59" s="5">
        <f>IF(AND(B59="",D59=""),"",IF(AND(L59&lt;&gt;"",OR(K59="",K59&gt;L59)),"Released Without Waiver",IF(AND(I59&lt;&gt;"",K59=""),"HOLD — No Waiver","Clear")))</f>
        <v/>
      </c>
      <c r="Q59" s="5">
        <f>IF(AND(B59="",D59=""),"",IF(J59="","Missing Date",IF(OR(K59&lt;&gt;"",M59="Complete"),"Received / Complete",IF(L59&lt;&gt;"","Released Without Waiver",IF(OR(O59&gt;14,AND(I59&lt;&gt;"",I59&lt;=TODAY())),"Overdue",IF(AND(I59&lt;&gt;"",I59&lt;=TODAY()+7),"Due Soon","Requested / Pending"))))))</f>
        <v/>
      </c>
      <c r="R59">
        <f>IF(O59="","",O59+ROW()/10000)</f>
        <v/>
      </c>
    </row>
    <row r="60">
      <c r="O60" s="5">
        <f>IF(OR(J60="",K60&lt;&gt;"",M60="Complete"),"",TODAY()-J60)</f>
        <v/>
      </c>
      <c r="P60" s="5">
        <f>IF(AND(B60="",D60=""),"",IF(AND(L60&lt;&gt;"",OR(K60="",K60&gt;L60)),"Released Without Waiver",IF(AND(I60&lt;&gt;"",K60=""),"HOLD — No Waiver","Clear")))</f>
        <v/>
      </c>
      <c r="Q60" s="5">
        <f>IF(AND(B60="",D60=""),"",IF(J60="","Missing Date",IF(OR(K60&lt;&gt;"",M60="Complete"),"Received / Complete",IF(L60&lt;&gt;"","Released Without Waiver",IF(OR(O60&gt;14,AND(I60&lt;&gt;"",I60&lt;=TODAY())),"Overdue",IF(AND(I60&lt;&gt;"",I60&lt;=TODAY()+7),"Due Soon","Requested / Pending"))))))</f>
        <v/>
      </c>
      <c r="R60">
        <f>IF(O60="","",O60+ROW()/10000)</f>
        <v/>
      </c>
    </row>
    <row r="61">
      <c r="O61" s="5">
        <f>IF(OR(J61="",K61&lt;&gt;"",M61="Complete"),"",TODAY()-J61)</f>
        <v/>
      </c>
      <c r="P61" s="5">
        <f>IF(AND(B61="",D61=""),"",IF(AND(L61&lt;&gt;"",OR(K61="",K61&gt;L61)),"Released Without Waiver",IF(AND(I61&lt;&gt;"",K61=""),"HOLD — No Waiver","Clear")))</f>
        <v/>
      </c>
      <c r="Q61" s="5">
        <f>IF(AND(B61="",D61=""),"",IF(J61="","Missing Date",IF(OR(K61&lt;&gt;"",M61="Complete"),"Received / Complete",IF(L61&lt;&gt;"","Released Without Waiver",IF(OR(O61&gt;14,AND(I61&lt;&gt;"",I61&lt;=TODAY())),"Overdue",IF(AND(I61&lt;&gt;"",I61&lt;=TODAY()+7),"Due Soon","Requested / Pending"))))))</f>
        <v/>
      </c>
      <c r="R61">
        <f>IF(O61="","",O61+ROW()/10000)</f>
        <v/>
      </c>
    </row>
    <row r="62">
      <c r="O62" s="5">
        <f>IF(OR(J62="",K62&lt;&gt;"",M62="Complete"),"",TODAY()-J62)</f>
        <v/>
      </c>
      <c r="P62" s="5">
        <f>IF(AND(B62="",D62=""),"",IF(AND(L62&lt;&gt;"",OR(K62="",K62&gt;L62)),"Released Without Waiver",IF(AND(I62&lt;&gt;"",K62=""),"HOLD — No Waiver","Clear")))</f>
        <v/>
      </c>
      <c r="Q62" s="5">
        <f>IF(AND(B62="",D62=""),"",IF(J62="","Missing Date",IF(OR(K62&lt;&gt;"",M62="Complete"),"Received / Complete",IF(L62&lt;&gt;"","Released Without Waiver",IF(OR(O62&gt;14,AND(I62&lt;&gt;"",I62&lt;=TODAY())),"Overdue",IF(AND(I62&lt;&gt;"",I62&lt;=TODAY()+7),"Due Soon","Requested / Pending"))))))</f>
        <v/>
      </c>
      <c r="R62">
        <f>IF(O62="","",O62+ROW()/10000)</f>
        <v/>
      </c>
    </row>
    <row r="63">
      <c r="O63" s="5">
        <f>IF(OR(J63="",K63&lt;&gt;"",M63="Complete"),"",TODAY()-J63)</f>
        <v/>
      </c>
      <c r="P63" s="5">
        <f>IF(AND(B63="",D63=""),"",IF(AND(L63&lt;&gt;"",OR(K63="",K63&gt;L63)),"Released Without Waiver",IF(AND(I63&lt;&gt;"",K63=""),"HOLD — No Waiver","Clear")))</f>
        <v/>
      </c>
      <c r="Q63" s="5">
        <f>IF(AND(B63="",D63=""),"",IF(J63="","Missing Date",IF(OR(K63&lt;&gt;"",M63="Complete"),"Received / Complete",IF(L63&lt;&gt;"","Released Without Waiver",IF(OR(O63&gt;14,AND(I63&lt;&gt;"",I63&lt;=TODAY())),"Overdue",IF(AND(I63&lt;&gt;"",I63&lt;=TODAY()+7),"Due Soon","Requested / Pending"))))))</f>
        <v/>
      </c>
      <c r="R63">
        <f>IF(O63="","",O63+ROW()/10000)</f>
        <v/>
      </c>
    </row>
    <row r="64">
      <c r="O64" s="5">
        <f>IF(OR(J64="",K64&lt;&gt;"",M64="Complete"),"",TODAY()-J64)</f>
        <v/>
      </c>
      <c r="P64" s="5">
        <f>IF(AND(B64="",D64=""),"",IF(AND(L64&lt;&gt;"",OR(K64="",K64&gt;L64)),"Released Without Waiver",IF(AND(I64&lt;&gt;"",K64=""),"HOLD — No Waiver","Clear")))</f>
        <v/>
      </c>
      <c r="Q64" s="5">
        <f>IF(AND(B64="",D64=""),"",IF(J64="","Missing Date",IF(OR(K64&lt;&gt;"",M64="Complete"),"Received / Complete",IF(L64&lt;&gt;"","Released Without Waiver",IF(OR(O64&gt;14,AND(I64&lt;&gt;"",I64&lt;=TODAY())),"Overdue",IF(AND(I64&lt;&gt;"",I64&lt;=TODAY()+7),"Due Soon","Requested / Pending"))))))</f>
        <v/>
      </c>
      <c r="R64">
        <f>IF(O64="","",O64+ROW()/10000)</f>
        <v/>
      </c>
    </row>
    <row r="65">
      <c r="O65" s="5">
        <f>IF(OR(J65="",K65&lt;&gt;"",M65="Complete"),"",TODAY()-J65)</f>
        <v/>
      </c>
      <c r="P65" s="5">
        <f>IF(AND(B65="",D65=""),"",IF(AND(L65&lt;&gt;"",OR(K65="",K65&gt;L65)),"Released Without Waiver",IF(AND(I65&lt;&gt;"",K65=""),"HOLD — No Waiver","Clear")))</f>
        <v/>
      </c>
      <c r="Q65" s="5">
        <f>IF(AND(B65="",D65=""),"",IF(J65="","Missing Date",IF(OR(K65&lt;&gt;"",M65="Complete"),"Received / Complete",IF(L65&lt;&gt;"","Released Without Waiver",IF(OR(O65&gt;14,AND(I65&lt;&gt;"",I65&lt;=TODAY())),"Overdue",IF(AND(I65&lt;&gt;"",I65&lt;=TODAY()+7),"Due Soon","Requested / Pending"))))))</f>
        <v/>
      </c>
      <c r="R65">
        <f>IF(O65="","",O65+ROW()/10000)</f>
        <v/>
      </c>
    </row>
    <row r="66">
      <c r="O66" s="5">
        <f>IF(OR(J66="",K66&lt;&gt;"",M66="Complete"),"",TODAY()-J66)</f>
        <v/>
      </c>
      <c r="P66" s="5">
        <f>IF(AND(B66="",D66=""),"",IF(AND(L66&lt;&gt;"",OR(K66="",K66&gt;L66)),"Released Without Waiver",IF(AND(I66&lt;&gt;"",K66=""),"HOLD — No Waiver","Clear")))</f>
        <v/>
      </c>
      <c r="Q66" s="5">
        <f>IF(AND(B66="",D66=""),"",IF(J66="","Missing Date",IF(OR(K66&lt;&gt;"",M66="Complete"),"Received / Complete",IF(L66&lt;&gt;"","Released Without Waiver",IF(OR(O66&gt;14,AND(I66&lt;&gt;"",I66&lt;=TODAY())),"Overdue",IF(AND(I66&lt;&gt;"",I66&lt;=TODAY()+7),"Due Soon","Requested / Pending"))))))</f>
        <v/>
      </c>
      <c r="R66">
        <f>IF(O66="","",O66+ROW()/10000)</f>
        <v/>
      </c>
    </row>
    <row r="67">
      <c r="O67" s="5">
        <f>IF(OR(J67="",K67&lt;&gt;"",M67="Complete"),"",TODAY()-J67)</f>
        <v/>
      </c>
      <c r="P67" s="5">
        <f>IF(AND(B67="",D67=""),"",IF(AND(L67&lt;&gt;"",OR(K67="",K67&gt;L67)),"Released Without Waiver",IF(AND(I67&lt;&gt;"",K67=""),"HOLD — No Waiver","Clear")))</f>
        <v/>
      </c>
      <c r="Q67" s="5">
        <f>IF(AND(B67="",D67=""),"",IF(J67="","Missing Date",IF(OR(K67&lt;&gt;"",M67="Complete"),"Received / Complete",IF(L67&lt;&gt;"","Released Without Waiver",IF(OR(O67&gt;14,AND(I67&lt;&gt;"",I67&lt;=TODAY())),"Overdue",IF(AND(I67&lt;&gt;"",I67&lt;=TODAY()+7),"Due Soon","Requested / Pending"))))))</f>
        <v/>
      </c>
      <c r="R67">
        <f>IF(O67="","",O67+ROW()/10000)</f>
        <v/>
      </c>
    </row>
    <row r="68">
      <c r="O68" s="5">
        <f>IF(OR(J68="",K68&lt;&gt;"",M68="Complete"),"",TODAY()-J68)</f>
        <v/>
      </c>
      <c r="P68" s="5">
        <f>IF(AND(B68="",D68=""),"",IF(AND(L68&lt;&gt;"",OR(K68="",K68&gt;L68)),"Released Without Waiver",IF(AND(I68&lt;&gt;"",K68=""),"HOLD — No Waiver","Clear")))</f>
        <v/>
      </c>
      <c r="Q68" s="5">
        <f>IF(AND(B68="",D68=""),"",IF(J68="","Missing Date",IF(OR(K68&lt;&gt;"",M68="Complete"),"Received / Complete",IF(L68&lt;&gt;"","Released Without Waiver",IF(OR(O68&gt;14,AND(I68&lt;&gt;"",I68&lt;=TODAY())),"Overdue",IF(AND(I68&lt;&gt;"",I68&lt;=TODAY()+7),"Due Soon","Requested / Pending"))))))</f>
        <v/>
      </c>
      <c r="R68">
        <f>IF(O68="","",O68+ROW()/10000)</f>
        <v/>
      </c>
    </row>
    <row r="69">
      <c r="O69" s="5">
        <f>IF(OR(J69="",K69&lt;&gt;"",M69="Complete"),"",TODAY()-J69)</f>
        <v/>
      </c>
      <c r="P69" s="5">
        <f>IF(AND(B69="",D69=""),"",IF(AND(L69&lt;&gt;"",OR(K69="",K69&gt;L69)),"Released Without Waiver",IF(AND(I69&lt;&gt;"",K69=""),"HOLD — No Waiver","Clear")))</f>
        <v/>
      </c>
      <c r="Q69" s="5">
        <f>IF(AND(B69="",D69=""),"",IF(J69="","Missing Date",IF(OR(K69&lt;&gt;"",M69="Complete"),"Received / Complete",IF(L69&lt;&gt;"","Released Without Waiver",IF(OR(O69&gt;14,AND(I69&lt;&gt;"",I69&lt;=TODAY())),"Overdue",IF(AND(I69&lt;&gt;"",I69&lt;=TODAY()+7),"Due Soon","Requested / Pending"))))))</f>
        <v/>
      </c>
      <c r="R69">
        <f>IF(O69="","",O69+ROW()/10000)</f>
        <v/>
      </c>
    </row>
    <row r="70">
      <c r="O70" s="5">
        <f>IF(OR(J70="",K70&lt;&gt;"",M70="Complete"),"",TODAY()-J70)</f>
        <v/>
      </c>
      <c r="P70" s="5">
        <f>IF(AND(B70="",D70=""),"",IF(AND(L70&lt;&gt;"",OR(K70="",K70&gt;L70)),"Released Without Waiver",IF(AND(I70&lt;&gt;"",K70=""),"HOLD — No Waiver","Clear")))</f>
        <v/>
      </c>
      <c r="Q70" s="5">
        <f>IF(AND(B70="",D70=""),"",IF(J70="","Missing Date",IF(OR(K70&lt;&gt;"",M70="Complete"),"Received / Complete",IF(L70&lt;&gt;"","Released Without Waiver",IF(OR(O70&gt;14,AND(I70&lt;&gt;"",I70&lt;=TODAY())),"Overdue",IF(AND(I70&lt;&gt;"",I70&lt;=TODAY()+7),"Due Soon","Requested / Pending"))))))</f>
        <v/>
      </c>
      <c r="R70">
        <f>IF(O70="","",O70+ROW()/10000)</f>
        <v/>
      </c>
    </row>
    <row r="71">
      <c r="O71" s="5">
        <f>IF(OR(J71="",K71&lt;&gt;"",M71="Complete"),"",TODAY()-J71)</f>
        <v/>
      </c>
      <c r="P71" s="5">
        <f>IF(AND(B71="",D71=""),"",IF(AND(L71&lt;&gt;"",OR(K71="",K71&gt;L71)),"Released Without Waiver",IF(AND(I71&lt;&gt;"",K71=""),"HOLD — No Waiver","Clear")))</f>
        <v/>
      </c>
      <c r="Q71" s="5">
        <f>IF(AND(B71="",D71=""),"",IF(J71="","Missing Date",IF(OR(K71&lt;&gt;"",M71="Complete"),"Received / Complete",IF(L71&lt;&gt;"","Released Without Waiver",IF(OR(O71&gt;14,AND(I71&lt;&gt;"",I71&lt;=TODAY())),"Overdue",IF(AND(I71&lt;&gt;"",I71&lt;=TODAY()+7),"Due Soon","Requested / Pending"))))))</f>
        <v/>
      </c>
      <c r="R71">
        <f>IF(O71="","",O71+ROW()/10000)</f>
        <v/>
      </c>
    </row>
    <row r="72">
      <c r="O72" s="5">
        <f>IF(OR(J72="",K72&lt;&gt;"",M72="Complete"),"",TODAY()-J72)</f>
        <v/>
      </c>
      <c r="P72" s="5">
        <f>IF(AND(B72="",D72=""),"",IF(AND(L72&lt;&gt;"",OR(K72="",K72&gt;L72)),"Released Without Waiver",IF(AND(I72&lt;&gt;"",K72=""),"HOLD — No Waiver","Clear")))</f>
        <v/>
      </c>
      <c r="Q72" s="5">
        <f>IF(AND(B72="",D72=""),"",IF(J72="","Missing Date",IF(OR(K72&lt;&gt;"",M72="Complete"),"Received / Complete",IF(L72&lt;&gt;"","Released Without Waiver",IF(OR(O72&gt;14,AND(I72&lt;&gt;"",I72&lt;=TODAY())),"Overdue",IF(AND(I72&lt;&gt;"",I72&lt;=TODAY()+7),"Due Soon","Requested / Pending"))))))</f>
        <v/>
      </c>
      <c r="R72">
        <f>IF(O72="","",O72+ROW()/10000)</f>
        <v/>
      </c>
    </row>
    <row r="73">
      <c r="O73" s="5">
        <f>IF(OR(J73="",K73&lt;&gt;"",M73="Complete"),"",TODAY()-J73)</f>
        <v/>
      </c>
      <c r="P73" s="5">
        <f>IF(AND(B73="",D73=""),"",IF(AND(L73&lt;&gt;"",OR(K73="",K73&gt;L73)),"Released Without Waiver",IF(AND(I73&lt;&gt;"",K73=""),"HOLD — No Waiver","Clear")))</f>
        <v/>
      </c>
      <c r="Q73" s="5">
        <f>IF(AND(B73="",D73=""),"",IF(J73="","Missing Date",IF(OR(K73&lt;&gt;"",M73="Complete"),"Received / Complete",IF(L73&lt;&gt;"","Released Without Waiver",IF(OR(O73&gt;14,AND(I73&lt;&gt;"",I73&lt;=TODAY())),"Overdue",IF(AND(I73&lt;&gt;"",I73&lt;=TODAY()+7),"Due Soon","Requested / Pending"))))))</f>
        <v/>
      </c>
      <c r="R73">
        <f>IF(O73="","",O73+ROW()/10000)</f>
        <v/>
      </c>
    </row>
    <row r="74">
      <c r="O74" s="5">
        <f>IF(OR(J74="",K74&lt;&gt;"",M74="Complete"),"",TODAY()-J74)</f>
        <v/>
      </c>
      <c r="P74" s="5">
        <f>IF(AND(B74="",D74=""),"",IF(AND(L74&lt;&gt;"",OR(K74="",K74&gt;L74)),"Released Without Waiver",IF(AND(I74&lt;&gt;"",K74=""),"HOLD — No Waiver","Clear")))</f>
        <v/>
      </c>
      <c r="Q74" s="5">
        <f>IF(AND(B74="",D74=""),"",IF(J74="","Missing Date",IF(OR(K74&lt;&gt;"",M74="Complete"),"Received / Complete",IF(L74&lt;&gt;"","Released Without Waiver",IF(OR(O74&gt;14,AND(I74&lt;&gt;"",I74&lt;=TODAY())),"Overdue",IF(AND(I74&lt;&gt;"",I74&lt;=TODAY()+7),"Due Soon","Requested / Pending"))))))</f>
        <v/>
      </c>
      <c r="R74">
        <f>IF(O74="","",O74+ROW()/10000)</f>
        <v/>
      </c>
    </row>
    <row r="75">
      <c r="O75" s="5">
        <f>IF(OR(J75="",K75&lt;&gt;"",M75="Complete"),"",TODAY()-J75)</f>
        <v/>
      </c>
      <c r="P75" s="5">
        <f>IF(AND(B75="",D75=""),"",IF(AND(L75&lt;&gt;"",OR(K75="",K75&gt;L75)),"Released Without Waiver",IF(AND(I75&lt;&gt;"",K75=""),"HOLD — No Waiver","Clear")))</f>
        <v/>
      </c>
      <c r="Q75" s="5">
        <f>IF(AND(B75="",D75=""),"",IF(J75="","Missing Date",IF(OR(K75&lt;&gt;"",M75="Complete"),"Received / Complete",IF(L75&lt;&gt;"","Released Without Waiver",IF(OR(O75&gt;14,AND(I75&lt;&gt;"",I75&lt;=TODAY())),"Overdue",IF(AND(I75&lt;&gt;"",I75&lt;=TODAY()+7),"Due Soon","Requested / Pending"))))))</f>
        <v/>
      </c>
      <c r="R75">
        <f>IF(O75="","",O75+ROW()/10000)</f>
        <v/>
      </c>
    </row>
    <row r="76">
      <c r="O76" s="5">
        <f>IF(OR(J76="",K76&lt;&gt;"",M76="Complete"),"",TODAY()-J76)</f>
        <v/>
      </c>
      <c r="P76" s="5">
        <f>IF(AND(B76="",D76=""),"",IF(AND(L76&lt;&gt;"",OR(K76="",K76&gt;L76)),"Released Without Waiver",IF(AND(I76&lt;&gt;"",K76=""),"HOLD — No Waiver","Clear")))</f>
        <v/>
      </c>
      <c r="Q76" s="5">
        <f>IF(AND(B76="",D76=""),"",IF(J76="","Missing Date",IF(OR(K76&lt;&gt;"",M76="Complete"),"Received / Complete",IF(L76&lt;&gt;"","Released Without Waiver",IF(OR(O76&gt;14,AND(I76&lt;&gt;"",I76&lt;=TODAY())),"Overdue",IF(AND(I76&lt;&gt;"",I76&lt;=TODAY()+7),"Due Soon","Requested / Pending"))))))</f>
        <v/>
      </c>
      <c r="R76">
        <f>IF(O76="","",O76+ROW()/10000)</f>
        <v/>
      </c>
    </row>
    <row r="77">
      <c r="O77" s="5">
        <f>IF(OR(J77="",K77&lt;&gt;"",M77="Complete"),"",TODAY()-J77)</f>
        <v/>
      </c>
      <c r="P77" s="5">
        <f>IF(AND(B77="",D77=""),"",IF(AND(L77&lt;&gt;"",OR(K77="",K77&gt;L77)),"Released Without Waiver",IF(AND(I77&lt;&gt;"",K77=""),"HOLD — No Waiver","Clear")))</f>
        <v/>
      </c>
      <c r="Q77" s="5">
        <f>IF(AND(B77="",D77=""),"",IF(J77="","Missing Date",IF(OR(K77&lt;&gt;"",M77="Complete"),"Received / Complete",IF(L77&lt;&gt;"","Released Without Waiver",IF(OR(O77&gt;14,AND(I77&lt;&gt;"",I77&lt;=TODAY())),"Overdue",IF(AND(I77&lt;&gt;"",I77&lt;=TODAY()+7),"Due Soon","Requested / Pending"))))))</f>
        <v/>
      </c>
      <c r="R77">
        <f>IF(O77="","",O77+ROW()/10000)</f>
        <v/>
      </c>
    </row>
    <row r="78">
      <c r="O78" s="5">
        <f>IF(OR(J78="",K78&lt;&gt;"",M78="Complete"),"",TODAY()-J78)</f>
        <v/>
      </c>
      <c r="P78" s="5">
        <f>IF(AND(B78="",D78=""),"",IF(AND(L78&lt;&gt;"",OR(K78="",K78&gt;L78)),"Released Without Waiver",IF(AND(I78&lt;&gt;"",K78=""),"HOLD — No Waiver","Clear")))</f>
        <v/>
      </c>
      <c r="Q78" s="5">
        <f>IF(AND(B78="",D78=""),"",IF(J78="","Missing Date",IF(OR(K78&lt;&gt;"",M78="Complete"),"Received / Complete",IF(L78&lt;&gt;"","Released Without Waiver",IF(OR(O78&gt;14,AND(I78&lt;&gt;"",I78&lt;=TODAY())),"Overdue",IF(AND(I78&lt;&gt;"",I78&lt;=TODAY()+7),"Due Soon","Requested / Pending"))))))</f>
        <v/>
      </c>
      <c r="R78">
        <f>IF(O78="","",O78+ROW()/10000)</f>
        <v/>
      </c>
    </row>
    <row r="79">
      <c r="O79" s="5">
        <f>IF(OR(J79="",K79&lt;&gt;"",M79="Complete"),"",TODAY()-J79)</f>
        <v/>
      </c>
      <c r="P79" s="5">
        <f>IF(AND(B79="",D79=""),"",IF(AND(L79&lt;&gt;"",OR(K79="",K79&gt;L79)),"Released Without Waiver",IF(AND(I79&lt;&gt;"",K79=""),"HOLD — No Waiver","Clear")))</f>
        <v/>
      </c>
      <c r="Q79" s="5">
        <f>IF(AND(B79="",D79=""),"",IF(J79="","Missing Date",IF(OR(K79&lt;&gt;"",M79="Complete"),"Received / Complete",IF(L79&lt;&gt;"","Released Without Waiver",IF(OR(O79&gt;14,AND(I79&lt;&gt;"",I79&lt;=TODAY())),"Overdue",IF(AND(I79&lt;&gt;"",I79&lt;=TODAY()+7),"Due Soon","Requested / Pending"))))))</f>
        <v/>
      </c>
      <c r="R79">
        <f>IF(O79="","",O79+ROW()/10000)</f>
        <v/>
      </c>
    </row>
    <row r="80">
      <c r="O80" s="5">
        <f>IF(OR(J80="",K80&lt;&gt;"",M80="Complete"),"",TODAY()-J80)</f>
        <v/>
      </c>
      <c r="P80" s="5">
        <f>IF(AND(B80="",D80=""),"",IF(AND(L80&lt;&gt;"",OR(K80="",K80&gt;L80)),"Released Without Waiver",IF(AND(I80&lt;&gt;"",K80=""),"HOLD — No Waiver","Clear")))</f>
        <v/>
      </c>
      <c r="Q80" s="5">
        <f>IF(AND(B80="",D80=""),"",IF(J80="","Missing Date",IF(OR(K80&lt;&gt;"",M80="Complete"),"Received / Complete",IF(L80&lt;&gt;"","Released Without Waiver",IF(OR(O80&gt;14,AND(I80&lt;&gt;"",I80&lt;=TODAY())),"Overdue",IF(AND(I80&lt;&gt;"",I80&lt;=TODAY()+7),"Due Soon","Requested / Pending"))))))</f>
        <v/>
      </c>
      <c r="R80">
        <f>IF(O80="","",O80+ROW()/10000)</f>
        <v/>
      </c>
    </row>
    <row r="81">
      <c r="O81" s="5">
        <f>IF(OR(J81="",K81&lt;&gt;"",M81="Complete"),"",TODAY()-J81)</f>
        <v/>
      </c>
      <c r="P81" s="5">
        <f>IF(AND(B81="",D81=""),"",IF(AND(L81&lt;&gt;"",OR(K81="",K81&gt;L81)),"Released Without Waiver",IF(AND(I81&lt;&gt;"",K81=""),"HOLD — No Waiver","Clear")))</f>
        <v/>
      </c>
      <c r="Q81" s="5">
        <f>IF(AND(B81="",D81=""),"",IF(J81="","Missing Date",IF(OR(K81&lt;&gt;"",M81="Complete"),"Received / Complete",IF(L81&lt;&gt;"","Released Without Waiver",IF(OR(O81&gt;14,AND(I81&lt;&gt;"",I81&lt;=TODAY())),"Overdue",IF(AND(I81&lt;&gt;"",I81&lt;=TODAY()+7),"Due Soon","Requested / Pending"))))))</f>
        <v/>
      </c>
      <c r="R81">
        <f>IF(O81="","",O81+ROW()/10000)</f>
        <v/>
      </c>
    </row>
    <row r="82">
      <c r="O82" s="5">
        <f>IF(OR(J82="",K82&lt;&gt;"",M82="Complete"),"",TODAY()-J82)</f>
        <v/>
      </c>
      <c r="P82" s="5">
        <f>IF(AND(B82="",D82=""),"",IF(AND(L82&lt;&gt;"",OR(K82="",K82&gt;L82)),"Released Without Waiver",IF(AND(I82&lt;&gt;"",K82=""),"HOLD — No Waiver","Clear")))</f>
        <v/>
      </c>
      <c r="Q82" s="5">
        <f>IF(AND(B82="",D82=""),"",IF(J82="","Missing Date",IF(OR(K82&lt;&gt;"",M82="Complete"),"Received / Complete",IF(L82&lt;&gt;"","Released Without Waiver",IF(OR(O82&gt;14,AND(I82&lt;&gt;"",I82&lt;=TODAY())),"Overdue",IF(AND(I82&lt;&gt;"",I82&lt;=TODAY()+7),"Due Soon","Requested / Pending"))))))</f>
        <v/>
      </c>
      <c r="R82">
        <f>IF(O82="","",O82+ROW()/10000)</f>
        <v/>
      </c>
    </row>
    <row r="83">
      <c r="O83" s="5">
        <f>IF(OR(J83="",K83&lt;&gt;"",M83="Complete"),"",TODAY()-J83)</f>
        <v/>
      </c>
      <c r="P83" s="5">
        <f>IF(AND(B83="",D83=""),"",IF(AND(L83&lt;&gt;"",OR(K83="",K83&gt;L83)),"Released Without Waiver",IF(AND(I83&lt;&gt;"",K83=""),"HOLD — No Waiver","Clear")))</f>
        <v/>
      </c>
      <c r="Q83" s="5">
        <f>IF(AND(B83="",D83=""),"",IF(J83="","Missing Date",IF(OR(K83&lt;&gt;"",M83="Complete"),"Received / Complete",IF(L83&lt;&gt;"","Released Without Waiver",IF(OR(O83&gt;14,AND(I83&lt;&gt;"",I83&lt;=TODAY())),"Overdue",IF(AND(I83&lt;&gt;"",I83&lt;=TODAY()+7),"Due Soon","Requested / Pending"))))))</f>
        <v/>
      </c>
      <c r="R83">
        <f>IF(O83="","",O83+ROW()/10000)</f>
        <v/>
      </c>
    </row>
    <row r="84">
      <c r="O84" s="5">
        <f>IF(OR(J84="",K84&lt;&gt;"",M84="Complete"),"",TODAY()-J84)</f>
        <v/>
      </c>
      <c r="P84" s="5">
        <f>IF(AND(B84="",D84=""),"",IF(AND(L84&lt;&gt;"",OR(K84="",K84&gt;L84)),"Released Without Waiver",IF(AND(I84&lt;&gt;"",K84=""),"HOLD — No Waiver","Clear")))</f>
        <v/>
      </c>
      <c r="Q84" s="5">
        <f>IF(AND(B84="",D84=""),"",IF(J84="","Missing Date",IF(OR(K84&lt;&gt;"",M84="Complete"),"Received / Complete",IF(L84&lt;&gt;"","Released Without Waiver",IF(OR(O84&gt;14,AND(I84&lt;&gt;"",I84&lt;=TODAY())),"Overdue",IF(AND(I84&lt;&gt;"",I84&lt;=TODAY()+7),"Due Soon","Requested / Pending"))))))</f>
        <v/>
      </c>
      <c r="R84">
        <f>IF(O84="","",O84+ROW()/10000)</f>
        <v/>
      </c>
    </row>
    <row r="85">
      <c r="O85" s="5">
        <f>IF(OR(J85="",K85&lt;&gt;"",M85="Complete"),"",TODAY()-J85)</f>
        <v/>
      </c>
      <c r="P85" s="5">
        <f>IF(AND(B85="",D85=""),"",IF(AND(L85&lt;&gt;"",OR(K85="",K85&gt;L85)),"Released Without Waiver",IF(AND(I85&lt;&gt;"",K85=""),"HOLD — No Waiver","Clear")))</f>
        <v/>
      </c>
      <c r="Q85" s="5">
        <f>IF(AND(B85="",D85=""),"",IF(J85="","Missing Date",IF(OR(K85&lt;&gt;"",M85="Complete"),"Received / Complete",IF(L85&lt;&gt;"","Released Without Waiver",IF(OR(O85&gt;14,AND(I85&lt;&gt;"",I85&lt;=TODAY())),"Overdue",IF(AND(I85&lt;&gt;"",I85&lt;=TODAY()+7),"Due Soon","Requested / Pending"))))))</f>
        <v/>
      </c>
      <c r="R85">
        <f>IF(O85="","",O85+ROW()/10000)</f>
        <v/>
      </c>
    </row>
    <row r="86">
      <c r="O86" s="5">
        <f>IF(OR(J86="",K86&lt;&gt;"",M86="Complete"),"",TODAY()-J86)</f>
        <v/>
      </c>
      <c r="P86" s="5">
        <f>IF(AND(B86="",D86=""),"",IF(AND(L86&lt;&gt;"",OR(K86="",K86&gt;L86)),"Released Without Waiver",IF(AND(I86&lt;&gt;"",K86=""),"HOLD — No Waiver","Clear")))</f>
        <v/>
      </c>
      <c r="Q86" s="5">
        <f>IF(AND(B86="",D86=""),"",IF(J86="","Missing Date",IF(OR(K86&lt;&gt;"",M86="Complete"),"Received / Complete",IF(L86&lt;&gt;"","Released Without Waiver",IF(OR(O86&gt;14,AND(I86&lt;&gt;"",I86&lt;=TODAY())),"Overdue",IF(AND(I86&lt;&gt;"",I86&lt;=TODAY()+7),"Due Soon","Requested / Pending"))))))</f>
        <v/>
      </c>
      <c r="R86">
        <f>IF(O86="","",O86+ROW()/10000)</f>
        <v/>
      </c>
    </row>
    <row r="87">
      <c r="O87" s="5">
        <f>IF(OR(J87="",K87&lt;&gt;"",M87="Complete"),"",TODAY()-J87)</f>
        <v/>
      </c>
      <c r="P87" s="5">
        <f>IF(AND(B87="",D87=""),"",IF(AND(L87&lt;&gt;"",OR(K87="",K87&gt;L87)),"Released Without Waiver",IF(AND(I87&lt;&gt;"",K87=""),"HOLD — No Waiver","Clear")))</f>
        <v/>
      </c>
      <c r="Q87" s="5">
        <f>IF(AND(B87="",D87=""),"",IF(J87="","Missing Date",IF(OR(K87&lt;&gt;"",M87="Complete"),"Received / Complete",IF(L87&lt;&gt;"","Released Without Waiver",IF(OR(O87&gt;14,AND(I87&lt;&gt;"",I87&lt;=TODAY())),"Overdue",IF(AND(I87&lt;&gt;"",I87&lt;=TODAY()+7),"Due Soon","Requested / Pending"))))))</f>
        <v/>
      </c>
      <c r="R87">
        <f>IF(O87="","",O87+ROW()/10000)</f>
        <v/>
      </c>
    </row>
    <row r="88">
      <c r="O88" s="5">
        <f>IF(OR(J88="",K88&lt;&gt;"",M88="Complete"),"",TODAY()-J88)</f>
        <v/>
      </c>
      <c r="P88" s="5">
        <f>IF(AND(B88="",D88=""),"",IF(AND(L88&lt;&gt;"",OR(K88="",K88&gt;L88)),"Released Without Waiver",IF(AND(I88&lt;&gt;"",K88=""),"HOLD — No Waiver","Clear")))</f>
        <v/>
      </c>
      <c r="Q88" s="5">
        <f>IF(AND(B88="",D88=""),"",IF(J88="","Missing Date",IF(OR(K88&lt;&gt;"",M88="Complete"),"Received / Complete",IF(L88&lt;&gt;"","Released Without Waiver",IF(OR(O88&gt;14,AND(I88&lt;&gt;"",I88&lt;=TODAY())),"Overdue",IF(AND(I88&lt;&gt;"",I88&lt;=TODAY()+7),"Due Soon","Requested / Pending"))))))</f>
        <v/>
      </c>
      <c r="R88">
        <f>IF(O88="","",O88+ROW()/10000)</f>
        <v/>
      </c>
    </row>
    <row r="89">
      <c r="O89" s="5">
        <f>IF(OR(J89="",K89&lt;&gt;"",M89="Complete"),"",TODAY()-J89)</f>
        <v/>
      </c>
      <c r="P89" s="5">
        <f>IF(AND(B89="",D89=""),"",IF(AND(L89&lt;&gt;"",OR(K89="",K89&gt;L89)),"Released Without Waiver",IF(AND(I89&lt;&gt;"",K89=""),"HOLD — No Waiver","Clear")))</f>
        <v/>
      </c>
      <c r="Q89" s="5">
        <f>IF(AND(B89="",D89=""),"",IF(J89="","Missing Date",IF(OR(K89&lt;&gt;"",M89="Complete"),"Received / Complete",IF(L89&lt;&gt;"","Released Without Waiver",IF(OR(O89&gt;14,AND(I89&lt;&gt;"",I89&lt;=TODAY())),"Overdue",IF(AND(I89&lt;&gt;"",I89&lt;=TODAY()+7),"Due Soon","Requested / Pending"))))))</f>
        <v/>
      </c>
      <c r="R89">
        <f>IF(O89="","",O89+ROW()/10000)</f>
        <v/>
      </c>
    </row>
    <row r="90">
      <c r="O90" s="5">
        <f>IF(OR(J90="",K90&lt;&gt;"",M90="Complete"),"",TODAY()-J90)</f>
        <v/>
      </c>
      <c r="P90" s="5">
        <f>IF(AND(B90="",D90=""),"",IF(AND(L90&lt;&gt;"",OR(K90="",K90&gt;L90)),"Released Without Waiver",IF(AND(I90&lt;&gt;"",K90=""),"HOLD — No Waiver","Clear")))</f>
        <v/>
      </c>
      <c r="Q90" s="5">
        <f>IF(AND(B90="",D90=""),"",IF(J90="","Missing Date",IF(OR(K90&lt;&gt;"",M90="Complete"),"Received / Complete",IF(L90&lt;&gt;"","Released Without Waiver",IF(OR(O90&gt;14,AND(I90&lt;&gt;"",I90&lt;=TODAY())),"Overdue",IF(AND(I90&lt;&gt;"",I90&lt;=TODAY()+7),"Due Soon","Requested / Pending"))))))</f>
        <v/>
      </c>
      <c r="R90">
        <f>IF(O90="","",O90+ROW()/10000)</f>
        <v/>
      </c>
    </row>
    <row r="91">
      <c r="O91" s="5">
        <f>IF(OR(J91="",K91&lt;&gt;"",M91="Complete"),"",TODAY()-J91)</f>
        <v/>
      </c>
      <c r="P91" s="5">
        <f>IF(AND(B91="",D91=""),"",IF(AND(L91&lt;&gt;"",OR(K91="",K91&gt;L91)),"Released Without Waiver",IF(AND(I91&lt;&gt;"",K91=""),"HOLD — No Waiver","Clear")))</f>
        <v/>
      </c>
      <c r="Q91" s="5">
        <f>IF(AND(B91="",D91=""),"",IF(J91="","Missing Date",IF(OR(K91&lt;&gt;"",M91="Complete"),"Received / Complete",IF(L91&lt;&gt;"","Released Without Waiver",IF(OR(O91&gt;14,AND(I91&lt;&gt;"",I91&lt;=TODAY())),"Overdue",IF(AND(I91&lt;&gt;"",I91&lt;=TODAY()+7),"Due Soon","Requested / Pending"))))))</f>
        <v/>
      </c>
      <c r="R91">
        <f>IF(O91="","",O91+ROW()/10000)</f>
        <v/>
      </c>
    </row>
    <row r="92">
      <c r="O92" s="5">
        <f>IF(OR(J92="",K92&lt;&gt;"",M92="Complete"),"",TODAY()-J92)</f>
        <v/>
      </c>
      <c r="P92" s="5">
        <f>IF(AND(B92="",D92=""),"",IF(AND(L92&lt;&gt;"",OR(K92="",K92&gt;L92)),"Released Without Waiver",IF(AND(I92&lt;&gt;"",K92=""),"HOLD — No Waiver","Clear")))</f>
        <v/>
      </c>
      <c r="Q92" s="5">
        <f>IF(AND(B92="",D92=""),"",IF(J92="","Missing Date",IF(OR(K92&lt;&gt;"",M92="Complete"),"Received / Complete",IF(L92&lt;&gt;"","Released Without Waiver",IF(OR(O92&gt;14,AND(I92&lt;&gt;"",I92&lt;=TODAY())),"Overdue",IF(AND(I92&lt;&gt;"",I92&lt;=TODAY()+7),"Due Soon","Requested / Pending"))))))</f>
        <v/>
      </c>
      <c r="R92">
        <f>IF(O92="","",O92+ROW()/10000)</f>
        <v/>
      </c>
    </row>
    <row r="93">
      <c r="O93" s="5">
        <f>IF(OR(J93="",K93&lt;&gt;"",M93="Complete"),"",TODAY()-J93)</f>
        <v/>
      </c>
      <c r="P93" s="5">
        <f>IF(AND(B93="",D93=""),"",IF(AND(L93&lt;&gt;"",OR(K93="",K93&gt;L93)),"Released Without Waiver",IF(AND(I93&lt;&gt;"",K93=""),"HOLD — No Waiver","Clear")))</f>
        <v/>
      </c>
      <c r="Q93" s="5">
        <f>IF(AND(B93="",D93=""),"",IF(J93="","Missing Date",IF(OR(K93&lt;&gt;"",M93="Complete"),"Received / Complete",IF(L93&lt;&gt;"","Released Without Waiver",IF(OR(O93&gt;14,AND(I93&lt;&gt;"",I93&lt;=TODAY())),"Overdue",IF(AND(I93&lt;&gt;"",I93&lt;=TODAY()+7),"Due Soon","Requested / Pending"))))))</f>
        <v/>
      </c>
      <c r="R93">
        <f>IF(O93="","",O93+ROW()/10000)</f>
        <v/>
      </c>
    </row>
    <row r="94">
      <c r="O94" s="5">
        <f>IF(OR(J94="",K94&lt;&gt;"",M94="Complete"),"",TODAY()-J94)</f>
        <v/>
      </c>
      <c r="P94" s="5">
        <f>IF(AND(B94="",D94=""),"",IF(AND(L94&lt;&gt;"",OR(K94="",K94&gt;L94)),"Released Without Waiver",IF(AND(I94&lt;&gt;"",K94=""),"HOLD — No Waiver","Clear")))</f>
        <v/>
      </c>
      <c r="Q94" s="5">
        <f>IF(AND(B94="",D94=""),"",IF(J94="","Missing Date",IF(OR(K94&lt;&gt;"",M94="Complete"),"Received / Complete",IF(L94&lt;&gt;"","Released Without Waiver",IF(OR(O94&gt;14,AND(I94&lt;&gt;"",I94&lt;=TODAY())),"Overdue",IF(AND(I94&lt;&gt;"",I94&lt;=TODAY()+7),"Due Soon","Requested / Pending"))))))</f>
        <v/>
      </c>
      <c r="R94">
        <f>IF(O94="","",O94+ROW()/10000)</f>
        <v/>
      </c>
    </row>
    <row r="95">
      <c r="O95" s="5">
        <f>IF(OR(J95="",K95&lt;&gt;"",M95="Complete"),"",TODAY()-J95)</f>
        <v/>
      </c>
      <c r="P95" s="5">
        <f>IF(AND(B95="",D95=""),"",IF(AND(L95&lt;&gt;"",OR(K95="",K95&gt;L95)),"Released Without Waiver",IF(AND(I95&lt;&gt;"",K95=""),"HOLD — No Waiver","Clear")))</f>
        <v/>
      </c>
      <c r="Q95" s="5">
        <f>IF(AND(B95="",D95=""),"",IF(J95="","Missing Date",IF(OR(K95&lt;&gt;"",M95="Complete"),"Received / Complete",IF(L95&lt;&gt;"","Released Without Waiver",IF(OR(O95&gt;14,AND(I95&lt;&gt;"",I95&lt;=TODAY())),"Overdue",IF(AND(I95&lt;&gt;"",I95&lt;=TODAY()+7),"Due Soon","Requested / Pending"))))))</f>
        <v/>
      </c>
      <c r="R95">
        <f>IF(O95="","",O95+ROW()/10000)</f>
        <v/>
      </c>
    </row>
    <row r="96">
      <c r="O96" s="5">
        <f>IF(OR(J96="",K96&lt;&gt;"",M96="Complete"),"",TODAY()-J96)</f>
        <v/>
      </c>
      <c r="P96" s="5">
        <f>IF(AND(B96="",D96=""),"",IF(AND(L96&lt;&gt;"",OR(K96="",K96&gt;L96)),"Released Without Waiver",IF(AND(I96&lt;&gt;"",K96=""),"HOLD — No Waiver","Clear")))</f>
        <v/>
      </c>
      <c r="Q96" s="5">
        <f>IF(AND(B96="",D96=""),"",IF(J96="","Missing Date",IF(OR(K96&lt;&gt;"",M96="Complete"),"Received / Complete",IF(L96&lt;&gt;"","Released Without Waiver",IF(OR(O96&gt;14,AND(I96&lt;&gt;"",I96&lt;=TODAY())),"Overdue",IF(AND(I96&lt;&gt;"",I96&lt;=TODAY()+7),"Due Soon","Requested / Pending"))))))</f>
        <v/>
      </c>
      <c r="R96">
        <f>IF(O96="","",O96+ROW()/10000)</f>
        <v/>
      </c>
    </row>
    <row r="97">
      <c r="O97" s="5">
        <f>IF(OR(J97="",K97&lt;&gt;"",M97="Complete"),"",TODAY()-J97)</f>
        <v/>
      </c>
      <c r="P97" s="5">
        <f>IF(AND(B97="",D97=""),"",IF(AND(L97&lt;&gt;"",OR(K97="",K97&gt;L97)),"Released Without Waiver",IF(AND(I97&lt;&gt;"",K97=""),"HOLD — No Waiver","Clear")))</f>
        <v/>
      </c>
      <c r="Q97" s="5">
        <f>IF(AND(B97="",D97=""),"",IF(J97="","Missing Date",IF(OR(K97&lt;&gt;"",M97="Complete"),"Received / Complete",IF(L97&lt;&gt;"","Released Without Waiver",IF(OR(O97&gt;14,AND(I97&lt;&gt;"",I97&lt;=TODAY())),"Overdue",IF(AND(I97&lt;&gt;"",I97&lt;=TODAY()+7),"Due Soon","Requested / Pending"))))))</f>
        <v/>
      </c>
      <c r="R97">
        <f>IF(O97="","",O97+ROW()/10000)</f>
        <v/>
      </c>
    </row>
    <row r="98">
      <c r="O98" s="5">
        <f>IF(OR(J98="",K98&lt;&gt;"",M98="Complete"),"",TODAY()-J98)</f>
        <v/>
      </c>
      <c r="P98" s="5">
        <f>IF(AND(B98="",D98=""),"",IF(AND(L98&lt;&gt;"",OR(K98="",K98&gt;L98)),"Released Without Waiver",IF(AND(I98&lt;&gt;"",K98=""),"HOLD — No Waiver","Clear")))</f>
        <v/>
      </c>
      <c r="Q98" s="5">
        <f>IF(AND(B98="",D98=""),"",IF(J98="","Missing Date",IF(OR(K98&lt;&gt;"",M98="Complete"),"Received / Complete",IF(L98&lt;&gt;"","Released Without Waiver",IF(OR(O98&gt;14,AND(I98&lt;&gt;"",I98&lt;=TODAY())),"Overdue",IF(AND(I98&lt;&gt;"",I98&lt;=TODAY()+7),"Due Soon","Requested / Pending"))))))</f>
        <v/>
      </c>
      <c r="R98">
        <f>IF(O98="","",O98+ROW()/10000)</f>
        <v/>
      </c>
    </row>
    <row r="99">
      <c r="O99" s="5">
        <f>IF(OR(J99="",K99&lt;&gt;"",M99="Complete"),"",TODAY()-J99)</f>
        <v/>
      </c>
      <c r="P99" s="5">
        <f>IF(AND(B99="",D99=""),"",IF(AND(L99&lt;&gt;"",OR(K99="",K99&gt;L99)),"Released Without Waiver",IF(AND(I99&lt;&gt;"",K99=""),"HOLD — No Waiver","Clear")))</f>
        <v/>
      </c>
      <c r="Q99" s="5">
        <f>IF(AND(B99="",D99=""),"",IF(J99="","Missing Date",IF(OR(K99&lt;&gt;"",M99="Complete"),"Received / Complete",IF(L99&lt;&gt;"","Released Without Waiver",IF(OR(O99&gt;14,AND(I99&lt;&gt;"",I99&lt;=TODAY())),"Overdue",IF(AND(I99&lt;&gt;"",I99&lt;=TODAY()+7),"Due Soon","Requested / Pending"))))))</f>
        <v/>
      </c>
      <c r="R99">
        <f>IF(O99="","",O99+ROW()/10000)</f>
        <v/>
      </c>
    </row>
    <row r="100">
      <c r="O100" s="5">
        <f>IF(OR(J100="",K100&lt;&gt;"",M100="Complete"),"",TODAY()-J100)</f>
        <v/>
      </c>
      <c r="P100" s="5">
        <f>IF(AND(B100="",D100=""),"",IF(AND(L100&lt;&gt;"",OR(K100="",K100&gt;L100)),"Released Without Waiver",IF(AND(I100&lt;&gt;"",K100=""),"HOLD — No Waiver","Clear")))</f>
        <v/>
      </c>
      <c r="Q100" s="5">
        <f>IF(AND(B100="",D100=""),"",IF(J100="","Missing Date",IF(OR(K100&lt;&gt;"",M100="Complete"),"Received / Complete",IF(L100&lt;&gt;"","Released Without Waiver",IF(OR(O100&gt;14,AND(I100&lt;&gt;"",I100&lt;=TODAY())),"Overdue",IF(AND(I100&lt;&gt;"",I100&lt;=TODAY()+7),"Due Soon","Requested / Pending"))))))</f>
        <v/>
      </c>
      <c r="R100">
        <f>IF(O100="","",O100+ROW()/10000)</f>
        <v/>
      </c>
    </row>
    <row r="101">
      <c r="O101" s="5">
        <f>IF(OR(J101="",K101&lt;&gt;"",M101="Complete"),"",TODAY()-J101)</f>
        <v/>
      </c>
      <c r="P101" s="5">
        <f>IF(AND(B101="",D101=""),"",IF(AND(L101&lt;&gt;"",OR(K101="",K101&gt;L101)),"Released Without Waiver",IF(AND(I101&lt;&gt;"",K101=""),"HOLD — No Waiver","Clear")))</f>
        <v/>
      </c>
      <c r="Q101" s="5">
        <f>IF(AND(B101="",D101=""),"",IF(J101="","Missing Date",IF(OR(K101&lt;&gt;"",M101="Complete"),"Received / Complete",IF(L101&lt;&gt;"","Released Without Waiver",IF(OR(O101&gt;14,AND(I101&lt;&gt;"",I101&lt;=TODAY())),"Overdue",IF(AND(I101&lt;&gt;"",I101&lt;=TODAY()+7),"Due Soon","Requested / Pending"))))))</f>
        <v/>
      </c>
      <c r="R101">
        <f>IF(O101="","",O101+ROW()/10000)</f>
        <v/>
      </c>
    </row>
    <row r="102">
      <c r="O102" s="5">
        <f>IF(OR(J102="",K102&lt;&gt;"",M102="Complete"),"",TODAY()-J102)</f>
        <v/>
      </c>
      <c r="P102" s="5">
        <f>IF(AND(B102="",D102=""),"",IF(AND(L102&lt;&gt;"",OR(K102="",K102&gt;L102)),"Released Without Waiver",IF(AND(I102&lt;&gt;"",K102=""),"HOLD — No Waiver","Clear")))</f>
        <v/>
      </c>
      <c r="Q102" s="5">
        <f>IF(AND(B102="",D102=""),"",IF(J102="","Missing Date",IF(OR(K102&lt;&gt;"",M102="Complete"),"Received / Complete",IF(L102&lt;&gt;"","Released Without Waiver",IF(OR(O102&gt;14,AND(I102&lt;&gt;"",I102&lt;=TODAY())),"Overdue",IF(AND(I102&lt;&gt;"",I102&lt;=TODAY()+7),"Due Soon","Requested / Pending"))))))</f>
        <v/>
      </c>
      <c r="R102">
        <f>IF(O102="","",O102+ROW()/10000)</f>
        <v/>
      </c>
    </row>
    <row r="103">
      <c r="O103" s="5">
        <f>IF(OR(J103="",K103&lt;&gt;"",M103="Complete"),"",TODAY()-J103)</f>
        <v/>
      </c>
      <c r="P103" s="5">
        <f>IF(AND(B103="",D103=""),"",IF(AND(L103&lt;&gt;"",OR(K103="",K103&gt;L103)),"Released Without Waiver",IF(AND(I103&lt;&gt;"",K103=""),"HOLD — No Waiver","Clear")))</f>
        <v/>
      </c>
      <c r="Q103" s="5">
        <f>IF(AND(B103="",D103=""),"",IF(J103="","Missing Date",IF(OR(K103&lt;&gt;"",M103="Complete"),"Received / Complete",IF(L103&lt;&gt;"","Released Without Waiver",IF(OR(O103&gt;14,AND(I103&lt;&gt;"",I103&lt;=TODAY())),"Overdue",IF(AND(I103&lt;&gt;"",I103&lt;=TODAY()+7),"Due Soon","Requested / Pending"))))))</f>
        <v/>
      </c>
      <c r="R103">
        <f>IF(O103="","",O103+ROW()/10000)</f>
        <v/>
      </c>
    </row>
    <row r="104">
      <c r="O104" s="5">
        <f>IF(OR(J104="",K104&lt;&gt;"",M104="Complete"),"",TODAY()-J104)</f>
        <v/>
      </c>
      <c r="P104" s="5">
        <f>IF(AND(B104="",D104=""),"",IF(AND(L104&lt;&gt;"",OR(K104="",K104&gt;L104)),"Released Without Waiver",IF(AND(I104&lt;&gt;"",K104=""),"HOLD — No Waiver","Clear")))</f>
        <v/>
      </c>
      <c r="Q104" s="5">
        <f>IF(AND(B104="",D104=""),"",IF(J104="","Missing Date",IF(OR(K104&lt;&gt;"",M104="Complete"),"Received / Complete",IF(L104&lt;&gt;"","Released Without Waiver",IF(OR(O104&gt;14,AND(I104&lt;&gt;"",I104&lt;=TODAY())),"Overdue",IF(AND(I104&lt;&gt;"",I104&lt;=TODAY()+7),"Due Soon","Requested / Pending"))))))</f>
        <v/>
      </c>
      <c r="R104">
        <f>IF(O104="","",O104+ROW()/10000)</f>
        <v/>
      </c>
    </row>
    <row r="105">
      <c r="O105" s="5">
        <f>IF(OR(J105="",K105&lt;&gt;"",M105="Complete"),"",TODAY()-J105)</f>
        <v/>
      </c>
      <c r="P105" s="5">
        <f>IF(AND(B105="",D105=""),"",IF(AND(L105&lt;&gt;"",OR(K105="",K105&gt;L105)),"Released Without Waiver",IF(AND(I105&lt;&gt;"",K105=""),"HOLD — No Waiver","Clear")))</f>
        <v/>
      </c>
      <c r="Q105" s="5">
        <f>IF(AND(B105="",D105=""),"",IF(J105="","Missing Date",IF(OR(K105&lt;&gt;"",M105="Complete"),"Received / Complete",IF(L105&lt;&gt;"","Released Without Waiver",IF(OR(O105&gt;14,AND(I105&lt;&gt;"",I105&lt;=TODAY())),"Overdue",IF(AND(I105&lt;&gt;"",I105&lt;=TODAY()+7),"Due Soon","Requested / Pending"))))))</f>
        <v/>
      </c>
      <c r="R105">
        <f>IF(O105="","",O105+ROW()/10000)</f>
        <v/>
      </c>
    </row>
    <row r="106">
      <c r="O106" s="5">
        <f>IF(OR(J106="",K106&lt;&gt;"",M106="Complete"),"",TODAY()-J106)</f>
        <v/>
      </c>
      <c r="P106" s="5">
        <f>IF(AND(B106="",D106=""),"",IF(AND(L106&lt;&gt;"",OR(K106="",K106&gt;L106)),"Released Without Waiver",IF(AND(I106&lt;&gt;"",K106=""),"HOLD — No Waiver","Clear")))</f>
        <v/>
      </c>
      <c r="Q106" s="5">
        <f>IF(AND(B106="",D106=""),"",IF(J106="","Missing Date",IF(OR(K106&lt;&gt;"",M106="Complete"),"Received / Complete",IF(L106&lt;&gt;"","Released Without Waiver",IF(OR(O106&gt;14,AND(I106&lt;&gt;"",I106&lt;=TODAY())),"Overdue",IF(AND(I106&lt;&gt;"",I106&lt;=TODAY()+7),"Due Soon","Requested / Pending"))))))</f>
        <v/>
      </c>
      <c r="R106">
        <f>IF(O106="","",O106+ROW()/10000)</f>
        <v/>
      </c>
    </row>
    <row r="107">
      <c r="O107" s="5">
        <f>IF(OR(J107="",K107&lt;&gt;"",M107="Complete"),"",TODAY()-J107)</f>
        <v/>
      </c>
      <c r="P107" s="5">
        <f>IF(AND(B107="",D107=""),"",IF(AND(L107&lt;&gt;"",OR(K107="",K107&gt;L107)),"Released Without Waiver",IF(AND(I107&lt;&gt;"",K107=""),"HOLD — No Waiver","Clear")))</f>
        <v/>
      </c>
      <c r="Q107" s="5">
        <f>IF(AND(B107="",D107=""),"",IF(J107="","Missing Date",IF(OR(K107&lt;&gt;"",M107="Complete"),"Received / Complete",IF(L107&lt;&gt;"","Released Without Waiver",IF(OR(O107&gt;14,AND(I107&lt;&gt;"",I107&lt;=TODAY())),"Overdue",IF(AND(I107&lt;&gt;"",I107&lt;=TODAY()+7),"Due Soon","Requested / Pending"))))))</f>
        <v/>
      </c>
      <c r="R107">
        <f>IF(O107="","",O107+ROW()/10000)</f>
        <v/>
      </c>
    </row>
    <row r="108">
      <c r="O108" s="5">
        <f>IF(OR(J108="",K108&lt;&gt;"",M108="Complete"),"",TODAY()-J108)</f>
        <v/>
      </c>
      <c r="P108" s="5">
        <f>IF(AND(B108="",D108=""),"",IF(AND(L108&lt;&gt;"",OR(K108="",K108&gt;L108)),"Released Without Waiver",IF(AND(I108&lt;&gt;"",K108=""),"HOLD — No Waiver","Clear")))</f>
        <v/>
      </c>
      <c r="Q108" s="5">
        <f>IF(AND(B108="",D108=""),"",IF(J108="","Missing Date",IF(OR(K108&lt;&gt;"",M108="Complete"),"Received / Complete",IF(L108&lt;&gt;"","Released Without Waiver",IF(OR(O108&gt;14,AND(I108&lt;&gt;"",I108&lt;=TODAY())),"Overdue",IF(AND(I108&lt;&gt;"",I108&lt;=TODAY()+7),"Due Soon","Requested / Pending"))))))</f>
        <v/>
      </c>
      <c r="R108">
        <f>IF(O108="","",O108+ROW()/10000)</f>
        <v/>
      </c>
    </row>
    <row r="109">
      <c r="O109" s="5">
        <f>IF(OR(J109="",K109&lt;&gt;"",M109="Complete"),"",TODAY()-J109)</f>
        <v/>
      </c>
      <c r="P109" s="5">
        <f>IF(AND(B109="",D109=""),"",IF(AND(L109&lt;&gt;"",OR(K109="",K109&gt;L109)),"Released Without Waiver",IF(AND(I109&lt;&gt;"",K109=""),"HOLD — No Waiver","Clear")))</f>
        <v/>
      </c>
      <c r="Q109" s="5">
        <f>IF(AND(B109="",D109=""),"",IF(J109="","Missing Date",IF(OR(K109&lt;&gt;"",M109="Complete"),"Received / Complete",IF(L109&lt;&gt;"","Released Without Waiver",IF(OR(O109&gt;14,AND(I109&lt;&gt;"",I109&lt;=TODAY())),"Overdue",IF(AND(I109&lt;&gt;"",I109&lt;=TODAY()+7),"Due Soon","Requested / Pending"))))))</f>
        <v/>
      </c>
      <c r="R109">
        <f>IF(O109="","",O109+ROW()/10000)</f>
        <v/>
      </c>
    </row>
    <row r="110">
      <c r="O110" s="5">
        <f>IF(OR(J110="",K110&lt;&gt;"",M110="Complete"),"",TODAY()-J110)</f>
        <v/>
      </c>
      <c r="P110" s="5">
        <f>IF(AND(B110="",D110=""),"",IF(AND(L110&lt;&gt;"",OR(K110="",K110&gt;L110)),"Released Without Waiver",IF(AND(I110&lt;&gt;"",K110=""),"HOLD — No Waiver","Clear")))</f>
        <v/>
      </c>
      <c r="Q110" s="5">
        <f>IF(AND(B110="",D110=""),"",IF(J110="","Missing Date",IF(OR(K110&lt;&gt;"",M110="Complete"),"Received / Complete",IF(L110&lt;&gt;"","Released Without Waiver",IF(OR(O110&gt;14,AND(I110&lt;&gt;"",I110&lt;=TODAY())),"Overdue",IF(AND(I110&lt;&gt;"",I110&lt;=TODAY()+7),"Due Soon","Requested / Pending"))))))</f>
        <v/>
      </c>
      <c r="R110">
        <f>IF(O110="","",O110+ROW()/10000)</f>
        <v/>
      </c>
    </row>
    <row r="111">
      <c r="O111" s="5">
        <f>IF(OR(J111="",K111&lt;&gt;"",M111="Complete"),"",TODAY()-J111)</f>
        <v/>
      </c>
      <c r="P111" s="5">
        <f>IF(AND(B111="",D111=""),"",IF(AND(L111&lt;&gt;"",OR(K111="",K111&gt;L111)),"Released Without Waiver",IF(AND(I111&lt;&gt;"",K111=""),"HOLD — No Waiver","Clear")))</f>
        <v/>
      </c>
      <c r="Q111" s="5">
        <f>IF(AND(B111="",D111=""),"",IF(J111="","Missing Date",IF(OR(K111&lt;&gt;"",M111="Complete"),"Received / Complete",IF(L111&lt;&gt;"","Released Without Waiver",IF(OR(O111&gt;14,AND(I111&lt;&gt;"",I111&lt;=TODAY())),"Overdue",IF(AND(I111&lt;&gt;"",I111&lt;=TODAY()+7),"Due Soon","Requested / Pending"))))))</f>
        <v/>
      </c>
      <c r="R111">
        <f>IF(O111="","",O111+ROW()/10000)</f>
        <v/>
      </c>
    </row>
    <row r="112">
      <c r="O112" s="5">
        <f>IF(OR(J112="",K112&lt;&gt;"",M112="Complete"),"",TODAY()-J112)</f>
        <v/>
      </c>
      <c r="P112" s="5">
        <f>IF(AND(B112="",D112=""),"",IF(AND(L112&lt;&gt;"",OR(K112="",K112&gt;L112)),"Released Without Waiver",IF(AND(I112&lt;&gt;"",K112=""),"HOLD — No Waiver","Clear")))</f>
        <v/>
      </c>
      <c r="Q112" s="5">
        <f>IF(AND(B112="",D112=""),"",IF(J112="","Missing Date",IF(OR(K112&lt;&gt;"",M112="Complete"),"Received / Complete",IF(L112&lt;&gt;"","Released Without Waiver",IF(OR(O112&gt;14,AND(I112&lt;&gt;"",I112&lt;=TODAY())),"Overdue",IF(AND(I112&lt;&gt;"",I112&lt;=TODAY()+7),"Due Soon","Requested / Pending"))))))</f>
        <v/>
      </c>
      <c r="R112">
        <f>IF(O112="","",O112+ROW()/10000)</f>
        <v/>
      </c>
    </row>
    <row r="113">
      <c r="O113" s="5">
        <f>IF(OR(J113="",K113&lt;&gt;"",M113="Complete"),"",TODAY()-J113)</f>
        <v/>
      </c>
      <c r="P113" s="5">
        <f>IF(AND(B113="",D113=""),"",IF(AND(L113&lt;&gt;"",OR(K113="",K113&gt;L113)),"Released Without Waiver",IF(AND(I113&lt;&gt;"",K113=""),"HOLD — No Waiver","Clear")))</f>
        <v/>
      </c>
      <c r="Q113" s="5">
        <f>IF(AND(B113="",D113=""),"",IF(J113="","Missing Date",IF(OR(K113&lt;&gt;"",M113="Complete"),"Received / Complete",IF(L113&lt;&gt;"","Released Without Waiver",IF(OR(O113&gt;14,AND(I113&lt;&gt;"",I113&lt;=TODAY())),"Overdue",IF(AND(I113&lt;&gt;"",I113&lt;=TODAY()+7),"Due Soon","Requested / Pending"))))))</f>
        <v/>
      </c>
      <c r="R113">
        <f>IF(O113="","",O113+ROW()/10000)</f>
        <v/>
      </c>
    </row>
    <row r="114">
      <c r="O114" s="5">
        <f>IF(OR(J114="",K114&lt;&gt;"",M114="Complete"),"",TODAY()-J114)</f>
        <v/>
      </c>
      <c r="P114" s="5">
        <f>IF(AND(B114="",D114=""),"",IF(AND(L114&lt;&gt;"",OR(K114="",K114&gt;L114)),"Released Without Waiver",IF(AND(I114&lt;&gt;"",K114=""),"HOLD — No Waiver","Clear")))</f>
        <v/>
      </c>
      <c r="Q114" s="5">
        <f>IF(AND(B114="",D114=""),"",IF(J114="","Missing Date",IF(OR(K114&lt;&gt;"",M114="Complete"),"Received / Complete",IF(L114&lt;&gt;"","Released Without Waiver",IF(OR(O114&gt;14,AND(I114&lt;&gt;"",I114&lt;=TODAY())),"Overdue",IF(AND(I114&lt;&gt;"",I114&lt;=TODAY()+7),"Due Soon","Requested / Pending"))))))</f>
        <v/>
      </c>
      <c r="R114">
        <f>IF(O114="","",O114+ROW()/10000)</f>
        <v/>
      </c>
    </row>
    <row r="115">
      <c r="O115" s="5">
        <f>IF(OR(J115="",K115&lt;&gt;"",M115="Complete"),"",TODAY()-J115)</f>
        <v/>
      </c>
      <c r="P115" s="5">
        <f>IF(AND(B115="",D115=""),"",IF(AND(L115&lt;&gt;"",OR(K115="",K115&gt;L115)),"Released Without Waiver",IF(AND(I115&lt;&gt;"",K115=""),"HOLD — No Waiver","Clear")))</f>
        <v/>
      </c>
      <c r="Q115" s="5">
        <f>IF(AND(B115="",D115=""),"",IF(J115="","Missing Date",IF(OR(K115&lt;&gt;"",M115="Complete"),"Received / Complete",IF(L115&lt;&gt;"","Released Without Waiver",IF(OR(O115&gt;14,AND(I115&lt;&gt;"",I115&lt;=TODAY())),"Overdue",IF(AND(I115&lt;&gt;"",I115&lt;=TODAY()+7),"Due Soon","Requested / Pending"))))))</f>
        <v/>
      </c>
      <c r="R115">
        <f>IF(O115="","",O115+ROW()/10000)</f>
        <v/>
      </c>
    </row>
    <row r="116">
      <c r="O116" s="5">
        <f>IF(OR(J116="",K116&lt;&gt;"",M116="Complete"),"",TODAY()-J116)</f>
        <v/>
      </c>
      <c r="P116" s="5">
        <f>IF(AND(B116="",D116=""),"",IF(AND(L116&lt;&gt;"",OR(K116="",K116&gt;L116)),"Released Without Waiver",IF(AND(I116&lt;&gt;"",K116=""),"HOLD — No Waiver","Clear")))</f>
        <v/>
      </c>
      <c r="Q116" s="5">
        <f>IF(AND(B116="",D116=""),"",IF(J116="","Missing Date",IF(OR(K116&lt;&gt;"",M116="Complete"),"Received / Complete",IF(L116&lt;&gt;"","Released Without Waiver",IF(OR(O116&gt;14,AND(I116&lt;&gt;"",I116&lt;=TODAY())),"Overdue",IF(AND(I116&lt;&gt;"",I116&lt;=TODAY()+7),"Due Soon","Requested / Pending"))))))</f>
        <v/>
      </c>
      <c r="R116">
        <f>IF(O116="","",O116+ROW()/10000)</f>
        <v/>
      </c>
    </row>
    <row r="117">
      <c r="O117" s="5">
        <f>IF(OR(J117="",K117&lt;&gt;"",M117="Complete"),"",TODAY()-J117)</f>
        <v/>
      </c>
      <c r="P117" s="5">
        <f>IF(AND(B117="",D117=""),"",IF(AND(L117&lt;&gt;"",OR(K117="",K117&gt;L117)),"Released Without Waiver",IF(AND(I117&lt;&gt;"",K117=""),"HOLD — No Waiver","Clear")))</f>
        <v/>
      </c>
      <c r="Q117" s="5">
        <f>IF(AND(B117="",D117=""),"",IF(J117="","Missing Date",IF(OR(K117&lt;&gt;"",M117="Complete"),"Received / Complete",IF(L117&lt;&gt;"","Released Without Waiver",IF(OR(O117&gt;14,AND(I117&lt;&gt;"",I117&lt;=TODAY())),"Overdue",IF(AND(I117&lt;&gt;"",I117&lt;=TODAY()+7),"Due Soon","Requested / Pending"))))))</f>
        <v/>
      </c>
      <c r="R117">
        <f>IF(O117="","",O117+ROW()/10000)</f>
        <v/>
      </c>
    </row>
    <row r="118">
      <c r="O118" s="5">
        <f>IF(OR(J118="",K118&lt;&gt;"",M118="Complete"),"",TODAY()-J118)</f>
        <v/>
      </c>
      <c r="P118" s="5">
        <f>IF(AND(B118="",D118=""),"",IF(AND(L118&lt;&gt;"",OR(K118="",K118&gt;L118)),"Released Without Waiver",IF(AND(I118&lt;&gt;"",K118=""),"HOLD — No Waiver","Clear")))</f>
        <v/>
      </c>
      <c r="Q118" s="5">
        <f>IF(AND(B118="",D118=""),"",IF(J118="","Missing Date",IF(OR(K118&lt;&gt;"",M118="Complete"),"Received / Complete",IF(L118&lt;&gt;"","Released Without Waiver",IF(OR(O118&gt;14,AND(I118&lt;&gt;"",I118&lt;=TODAY())),"Overdue",IF(AND(I118&lt;&gt;"",I118&lt;=TODAY()+7),"Due Soon","Requested / Pending"))))))</f>
        <v/>
      </c>
      <c r="R118">
        <f>IF(O118="","",O118+ROW()/10000)</f>
        <v/>
      </c>
    </row>
    <row r="119">
      <c r="O119" s="5">
        <f>IF(OR(J119="",K119&lt;&gt;"",M119="Complete"),"",TODAY()-J119)</f>
        <v/>
      </c>
      <c r="P119" s="5">
        <f>IF(AND(B119="",D119=""),"",IF(AND(L119&lt;&gt;"",OR(K119="",K119&gt;L119)),"Released Without Waiver",IF(AND(I119&lt;&gt;"",K119=""),"HOLD — No Waiver","Clear")))</f>
        <v/>
      </c>
      <c r="Q119" s="5">
        <f>IF(AND(B119="",D119=""),"",IF(J119="","Missing Date",IF(OR(K119&lt;&gt;"",M119="Complete"),"Received / Complete",IF(L119&lt;&gt;"","Released Without Waiver",IF(OR(O119&gt;14,AND(I119&lt;&gt;"",I119&lt;=TODAY())),"Overdue",IF(AND(I119&lt;&gt;"",I119&lt;=TODAY()+7),"Due Soon","Requested / Pending"))))))</f>
        <v/>
      </c>
      <c r="R119">
        <f>IF(O119="","",O119+ROW()/10000)</f>
        <v/>
      </c>
    </row>
    <row r="120">
      <c r="O120" s="5">
        <f>IF(OR(J120="",K120&lt;&gt;"",M120="Complete"),"",TODAY()-J120)</f>
        <v/>
      </c>
      <c r="P120" s="5">
        <f>IF(AND(B120="",D120=""),"",IF(AND(L120&lt;&gt;"",OR(K120="",K120&gt;L120)),"Released Without Waiver",IF(AND(I120&lt;&gt;"",K120=""),"HOLD — No Waiver","Clear")))</f>
        <v/>
      </c>
      <c r="Q120" s="5">
        <f>IF(AND(B120="",D120=""),"",IF(J120="","Missing Date",IF(OR(K120&lt;&gt;"",M120="Complete"),"Received / Complete",IF(L120&lt;&gt;"","Released Without Waiver",IF(OR(O120&gt;14,AND(I120&lt;&gt;"",I120&lt;=TODAY())),"Overdue",IF(AND(I120&lt;&gt;"",I120&lt;=TODAY()+7),"Due Soon","Requested / Pending"))))))</f>
        <v/>
      </c>
      <c r="R120">
        <f>IF(O120="","",O120+ROW()/10000)</f>
        <v/>
      </c>
    </row>
    <row r="121">
      <c r="O121" s="5">
        <f>IF(OR(J121="",K121&lt;&gt;"",M121="Complete"),"",TODAY()-J121)</f>
        <v/>
      </c>
      <c r="P121" s="5">
        <f>IF(AND(B121="",D121=""),"",IF(AND(L121&lt;&gt;"",OR(K121="",K121&gt;L121)),"Released Without Waiver",IF(AND(I121&lt;&gt;"",K121=""),"HOLD — No Waiver","Clear")))</f>
        <v/>
      </c>
      <c r="Q121" s="5">
        <f>IF(AND(B121="",D121=""),"",IF(J121="","Missing Date",IF(OR(K121&lt;&gt;"",M121="Complete"),"Received / Complete",IF(L121&lt;&gt;"","Released Without Waiver",IF(OR(O121&gt;14,AND(I121&lt;&gt;"",I121&lt;=TODAY())),"Overdue",IF(AND(I121&lt;&gt;"",I121&lt;=TODAY()+7),"Due Soon","Requested / Pending"))))))</f>
        <v/>
      </c>
      <c r="R121">
        <f>IF(O121="","",O121+ROW()/10000)</f>
        <v/>
      </c>
    </row>
    <row r="122">
      <c r="O122" s="5">
        <f>IF(OR(J122="",K122&lt;&gt;"",M122="Complete"),"",TODAY()-J122)</f>
        <v/>
      </c>
      <c r="P122" s="5">
        <f>IF(AND(B122="",D122=""),"",IF(AND(L122&lt;&gt;"",OR(K122="",K122&gt;L122)),"Released Without Waiver",IF(AND(I122&lt;&gt;"",K122=""),"HOLD — No Waiver","Clear")))</f>
        <v/>
      </c>
      <c r="Q122" s="5">
        <f>IF(AND(B122="",D122=""),"",IF(J122="","Missing Date",IF(OR(K122&lt;&gt;"",M122="Complete"),"Received / Complete",IF(L122&lt;&gt;"","Released Without Waiver",IF(OR(O122&gt;14,AND(I122&lt;&gt;"",I122&lt;=TODAY())),"Overdue",IF(AND(I122&lt;&gt;"",I122&lt;=TODAY()+7),"Due Soon","Requested / Pending"))))))</f>
        <v/>
      </c>
      <c r="R122">
        <f>IF(O122="","",O122+ROW()/10000)</f>
        <v/>
      </c>
    </row>
    <row r="123">
      <c r="O123" s="5">
        <f>IF(OR(J123="",K123&lt;&gt;"",M123="Complete"),"",TODAY()-J123)</f>
        <v/>
      </c>
      <c r="P123" s="5">
        <f>IF(AND(B123="",D123=""),"",IF(AND(L123&lt;&gt;"",OR(K123="",K123&gt;L123)),"Released Without Waiver",IF(AND(I123&lt;&gt;"",K123=""),"HOLD — No Waiver","Clear")))</f>
        <v/>
      </c>
      <c r="Q123" s="5">
        <f>IF(AND(B123="",D123=""),"",IF(J123="","Missing Date",IF(OR(K123&lt;&gt;"",M123="Complete"),"Received / Complete",IF(L123&lt;&gt;"","Released Without Waiver",IF(OR(O123&gt;14,AND(I123&lt;&gt;"",I123&lt;=TODAY())),"Overdue",IF(AND(I123&lt;&gt;"",I123&lt;=TODAY()+7),"Due Soon","Requested / Pending"))))))</f>
        <v/>
      </c>
      <c r="R123">
        <f>IF(O123="","",O123+ROW()/10000)</f>
        <v/>
      </c>
    </row>
    <row r="124">
      <c r="O124" s="5">
        <f>IF(OR(J124="",K124&lt;&gt;"",M124="Complete"),"",TODAY()-J124)</f>
        <v/>
      </c>
      <c r="P124" s="5">
        <f>IF(AND(B124="",D124=""),"",IF(AND(L124&lt;&gt;"",OR(K124="",K124&gt;L124)),"Released Without Waiver",IF(AND(I124&lt;&gt;"",K124=""),"HOLD — No Waiver","Clear")))</f>
        <v/>
      </c>
      <c r="Q124" s="5">
        <f>IF(AND(B124="",D124=""),"",IF(J124="","Missing Date",IF(OR(K124&lt;&gt;"",M124="Complete"),"Received / Complete",IF(L124&lt;&gt;"","Released Without Waiver",IF(OR(O124&gt;14,AND(I124&lt;&gt;"",I124&lt;=TODAY())),"Overdue",IF(AND(I124&lt;&gt;"",I124&lt;=TODAY()+7),"Due Soon","Requested / Pending"))))))</f>
        <v/>
      </c>
      <c r="R124">
        <f>IF(O124="","",O124+ROW()/10000)</f>
        <v/>
      </c>
    </row>
    <row r="125">
      <c r="O125" s="5">
        <f>IF(OR(J125="",K125&lt;&gt;"",M125="Complete"),"",TODAY()-J125)</f>
        <v/>
      </c>
      <c r="P125" s="5">
        <f>IF(AND(B125="",D125=""),"",IF(AND(L125&lt;&gt;"",OR(K125="",K125&gt;L125)),"Released Without Waiver",IF(AND(I125&lt;&gt;"",K125=""),"HOLD — No Waiver","Clear")))</f>
        <v/>
      </c>
      <c r="Q125" s="5">
        <f>IF(AND(B125="",D125=""),"",IF(J125="","Missing Date",IF(OR(K125&lt;&gt;"",M125="Complete"),"Received / Complete",IF(L125&lt;&gt;"","Released Without Waiver",IF(OR(O125&gt;14,AND(I125&lt;&gt;"",I125&lt;=TODAY())),"Overdue",IF(AND(I125&lt;&gt;"",I125&lt;=TODAY()+7),"Due Soon","Requested / Pending"))))))</f>
        <v/>
      </c>
      <c r="R125">
        <f>IF(O125="","",O125+ROW()/10000)</f>
        <v/>
      </c>
    </row>
    <row r="126">
      <c r="O126" s="5">
        <f>IF(OR(J126="",K126&lt;&gt;"",M126="Complete"),"",TODAY()-J126)</f>
        <v/>
      </c>
      <c r="P126" s="5">
        <f>IF(AND(B126="",D126=""),"",IF(AND(L126&lt;&gt;"",OR(K126="",K126&gt;L126)),"Released Without Waiver",IF(AND(I126&lt;&gt;"",K126=""),"HOLD — No Waiver","Clear")))</f>
        <v/>
      </c>
      <c r="Q126" s="5">
        <f>IF(AND(B126="",D126=""),"",IF(J126="","Missing Date",IF(OR(K126&lt;&gt;"",M126="Complete"),"Received / Complete",IF(L126&lt;&gt;"","Released Without Waiver",IF(OR(O126&gt;14,AND(I126&lt;&gt;"",I126&lt;=TODAY())),"Overdue",IF(AND(I126&lt;&gt;"",I126&lt;=TODAY()+7),"Due Soon","Requested / Pending"))))))</f>
        <v/>
      </c>
      <c r="R126">
        <f>IF(O126="","",O126+ROW()/10000)</f>
        <v/>
      </c>
    </row>
    <row r="127">
      <c r="O127" s="5">
        <f>IF(OR(J127="",K127&lt;&gt;"",M127="Complete"),"",TODAY()-J127)</f>
        <v/>
      </c>
      <c r="P127" s="5">
        <f>IF(AND(B127="",D127=""),"",IF(AND(L127&lt;&gt;"",OR(K127="",K127&gt;L127)),"Released Without Waiver",IF(AND(I127&lt;&gt;"",K127=""),"HOLD — No Waiver","Clear")))</f>
        <v/>
      </c>
      <c r="Q127" s="5">
        <f>IF(AND(B127="",D127=""),"",IF(J127="","Missing Date",IF(OR(K127&lt;&gt;"",M127="Complete"),"Received / Complete",IF(L127&lt;&gt;"","Released Without Waiver",IF(OR(O127&gt;14,AND(I127&lt;&gt;"",I127&lt;=TODAY())),"Overdue",IF(AND(I127&lt;&gt;"",I127&lt;=TODAY()+7),"Due Soon","Requested / Pending"))))))</f>
        <v/>
      </c>
      <c r="R127">
        <f>IF(O127="","",O127+ROW()/10000)</f>
        <v/>
      </c>
    </row>
    <row r="128">
      <c r="O128" s="5">
        <f>IF(OR(J128="",K128&lt;&gt;"",M128="Complete"),"",TODAY()-J128)</f>
        <v/>
      </c>
      <c r="P128" s="5">
        <f>IF(AND(B128="",D128=""),"",IF(AND(L128&lt;&gt;"",OR(K128="",K128&gt;L128)),"Released Without Waiver",IF(AND(I128&lt;&gt;"",K128=""),"HOLD — No Waiver","Clear")))</f>
        <v/>
      </c>
      <c r="Q128" s="5">
        <f>IF(AND(B128="",D128=""),"",IF(J128="","Missing Date",IF(OR(K128&lt;&gt;"",M128="Complete"),"Received / Complete",IF(L128&lt;&gt;"","Released Without Waiver",IF(OR(O128&gt;14,AND(I128&lt;&gt;"",I128&lt;=TODAY())),"Overdue",IF(AND(I128&lt;&gt;"",I128&lt;=TODAY()+7),"Due Soon","Requested / Pending"))))))</f>
        <v/>
      </c>
      <c r="R128">
        <f>IF(O128="","",O128+ROW()/10000)</f>
        <v/>
      </c>
    </row>
    <row r="129">
      <c r="O129" s="5">
        <f>IF(OR(J129="",K129&lt;&gt;"",M129="Complete"),"",TODAY()-J129)</f>
        <v/>
      </c>
      <c r="P129" s="5">
        <f>IF(AND(B129="",D129=""),"",IF(AND(L129&lt;&gt;"",OR(K129="",K129&gt;L129)),"Released Without Waiver",IF(AND(I129&lt;&gt;"",K129=""),"HOLD — No Waiver","Clear")))</f>
        <v/>
      </c>
      <c r="Q129" s="5">
        <f>IF(AND(B129="",D129=""),"",IF(J129="","Missing Date",IF(OR(K129&lt;&gt;"",M129="Complete"),"Received / Complete",IF(L129&lt;&gt;"","Released Without Waiver",IF(OR(O129&gt;14,AND(I129&lt;&gt;"",I129&lt;=TODAY())),"Overdue",IF(AND(I129&lt;&gt;"",I129&lt;=TODAY()+7),"Due Soon","Requested / Pending"))))))</f>
        <v/>
      </c>
      <c r="R129">
        <f>IF(O129="","",O129+ROW()/10000)</f>
        <v/>
      </c>
    </row>
    <row r="130">
      <c r="O130" s="5">
        <f>IF(OR(J130="",K130&lt;&gt;"",M130="Complete"),"",TODAY()-J130)</f>
        <v/>
      </c>
      <c r="P130" s="5">
        <f>IF(AND(B130="",D130=""),"",IF(AND(L130&lt;&gt;"",OR(K130="",K130&gt;L130)),"Released Without Waiver",IF(AND(I130&lt;&gt;"",K130=""),"HOLD — No Waiver","Clear")))</f>
        <v/>
      </c>
      <c r="Q130" s="5">
        <f>IF(AND(B130="",D130=""),"",IF(J130="","Missing Date",IF(OR(K130&lt;&gt;"",M130="Complete"),"Received / Complete",IF(L130&lt;&gt;"","Released Without Waiver",IF(OR(O130&gt;14,AND(I130&lt;&gt;"",I130&lt;=TODAY())),"Overdue",IF(AND(I130&lt;&gt;"",I130&lt;=TODAY()+7),"Due Soon","Requested / Pending"))))))</f>
        <v/>
      </c>
      <c r="R130">
        <f>IF(O130="","",O130+ROW()/10000)</f>
        <v/>
      </c>
    </row>
    <row r="131">
      <c r="O131" s="5">
        <f>IF(OR(J131="",K131&lt;&gt;"",M131="Complete"),"",TODAY()-J131)</f>
        <v/>
      </c>
      <c r="P131" s="5">
        <f>IF(AND(B131="",D131=""),"",IF(AND(L131&lt;&gt;"",OR(K131="",K131&gt;L131)),"Released Without Waiver",IF(AND(I131&lt;&gt;"",K131=""),"HOLD — No Waiver","Clear")))</f>
        <v/>
      </c>
      <c r="Q131" s="5">
        <f>IF(AND(B131="",D131=""),"",IF(J131="","Missing Date",IF(OR(K131&lt;&gt;"",M131="Complete"),"Received / Complete",IF(L131&lt;&gt;"","Released Without Waiver",IF(OR(O131&gt;14,AND(I131&lt;&gt;"",I131&lt;=TODAY())),"Overdue",IF(AND(I131&lt;&gt;"",I131&lt;=TODAY()+7),"Due Soon","Requested / Pending"))))))</f>
        <v/>
      </c>
      <c r="R131">
        <f>IF(O131="","",O131+ROW()/10000)</f>
        <v/>
      </c>
    </row>
    <row r="132">
      <c r="O132" s="5">
        <f>IF(OR(J132="",K132&lt;&gt;"",M132="Complete"),"",TODAY()-J132)</f>
        <v/>
      </c>
      <c r="P132" s="5">
        <f>IF(AND(B132="",D132=""),"",IF(AND(L132&lt;&gt;"",OR(K132="",K132&gt;L132)),"Released Without Waiver",IF(AND(I132&lt;&gt;"",K132=""),"HOLD — No Waiver","Clear")))</f>
        <v/>
      </c>
      <c r="Q132" s="5">
        <f>IF(AND(B132="",D132=""),"",IF(J132="","Missing Date",IF(OR(K132&lt;&gt;"",M132="Complete"),"Received / Complete",IF(L132&lt;&gt;"","Released Without Waiver",IF(OR(O132&gt;14,AND(I132&lt;&gt;"",I132&lt;=TODAY())),"Overdue",IF(AND(I132&lt;&gt;"",I132&lt;=TODAY()+7),"Due Soon","Requested / Pending"))))))</f>
        <v/>
      </c>
      <c r="R132">
        <f>IF(O132="","",O132+ROW()/10000)</f>
        <v/>
      </c>
    </row>
    <row r="133">
      <c r="O133" s="5">
        <f>IF(OR(J133="",K133&lt;&gt;"",M133="Complete"),"",TODAY()-J133)</f>
        <v/>
      </c>
      <c r="P133" s="5">
        <f>IF(AND(B133="",D133=""),"",IF(AND(L133&lt;&gt;"",OR(K133="",K133&gt;L133)),"Released Without Waiver",IF(AND(I133&lt;&gt;"",K133=""),"HOLD — No Waiver","Clear")))</f>
        <v/>
      </c>
      <c r="Q133" s="5">
        <f>IF(AND(B133="",D133=""),"",IF(J133="","Missing Date",IF(OR(K133&lt;&gt;"",M133="Complete"),"Received / Complete",IF(L133&lt;&gt;"","Released Without Waiver",IF(OR(O133&gt;14,AND(I133&lt;&gt;"",I133&lt;=TODAY())),"Overdue",IF(AND(I133&lt;&gt;"",I133&lt;=TODAY()+7),"Due Soon","Requested / Pending"))))))</f>
        <v/>
      </c>
      <c r="R133">
        <f>IF(O133="","",O133+ROW()/10000)</f>
        <v/>
      </c>
    </row>
    <row r="134">
      <c r="O134" s="5">
        <f>IF(OR(J134="",K134&lt;&gt;"",M134="Complete"),"",TODAY()-J134)</f>
        <v/>
      </c>
      <c r="P134" s="5">
        <f>IF(AND(B134="",D134=""),"",IF(AND(L134&lt;&gt;"",OR(K134="",K134&gt;L134)),"Released Without Waiver",IF(AND(I134&lt;&gt;"",K134=""),"HOLD — No Waiver","Clear")))</f>
        <v/>
      </c>
      <c r="Q134" s="5">
        <f>IF(AND(B134="",D134=""),"",IF(J134="","Missing Date",IF(OR(K134&lt;&gt;"",M134="Complete"),"Received / Complete",IF(L134&lt;&gt;"","Released Without Waiver",IF(OR(O134&gt;14,AND(I134&lt;&gt;"",I134&lt;=TODAY())),"Overdue",IF(AND(I134&lt;&gt;"",I134&lt;=TODAY()+7),"Due Soon","Requested / Pending"))))))</f>
        <v/>
      </c>
      <c r="R134">
        <f>IF(O134="","",O134+ROW()/10000)</f>
        <v/>
      </c>
    </row>
    <row r="135">
      <c r="O135" s="5">
        <f>IF(OR(J135="",K135&lt;&gt;"",M135="Complete"),"",TODAY()-J135)</f>
        <v/>
      </c>
      <c r="P135" s="5">
        <f>IF(AND(B135="",D135=""),"",IF(AND(L135&lt;&gt;"",OR(K135="",K135&gt;L135)),"Released Without Waiver",IF(AND(I135&lt;&gt;"",K135=""),"HOLD — No Waiver","Clear")))</f>
        <v/>
      </c>
      <c r="Q135" s="5">
        <f>IF(AND(B135="",D135=""),"",IF(J135="","Missing Date",IF(OR(K135&lt;&gt;"",M135="Complete"),"Received / Complete",IF(L135&lt;&gt;"","Released Without Waiver",IF(OR(O135&gt;14,AND(I135&lt;&gt;"",I135&lt;=TODAY())),"Overdue",IF(AND(I135&lt;&gt;"",I135&lt;=TODAY()+7),"Due Soon","Requested / Pending"))))))</f>
        <v/>
      </c>
      <c r="R135">
        <f>IF(O135="","",O135+ROW()/10000)</f>
        <v/>
      </c>
    </row>
    <row r="136">
      <c r="O136" s="5">
        <f>IF(OR(J136="",K136&lt;&gt;"",M136="Complete"),"",TODAY()-J136)</f>
        <v/>
      </c>
      <c r="P136" s="5">
        <f>IF(AND(B136="",D136=""),"",IF(AND(L136&lt;&gt;"",OR(K136="",K136&gt;L136)),"Released Without Waiver",IF(AND(I136&lt;&gt;"",K136=""),"HOLD — No Waiver","Clear")))</f>
        <v/>
      </c>
      <c r="Q136" s="5">
        <f>IF(AND(B136="",D136=""),"",IF(J136="","Missing Date",IF(OR(K136&lt;&gt;"",M136="Complete"),"Received / Complete",IF(L136&lt;&gt;"","Released Without Waiver",IF(OR(O136&gt;14,AND(I136&lt;&gt;"",I136&lt;=TODAY())),"Overdue",IF(AND(I136&lt;&gt;"",I136&lt;=TODAY()+7),"Due Soon","Requested / Pending"))))))</f>
        <v/>
      </c>
      <c r="R136">
        <f>IF(O136="","",O136+ROW()/10000)</f>
        <v/>
      </c>
    </row>
    <row r="137">
      <c r="O137" s="5">
        <f>IF(OR(J137="",K137&lt;&gt;"",M137="Complete"),"",TODAY()-J137)</f>
        <v/>
      </c>
      <c r="P137" s="5">
        <f>IF(AND(B137="",D137=""),"",IF(AND(L137&lt;&gt;"",OR(K137="",K137&gt;L137)),"Released Without Waiver",IF(AND(I137&lt;&gt;"",K137=""),"HOLD — No Waiver","Clear")))</f>
        <v/>
      </c>
      <c r="Q137" s="5">
        <f>IF(AND(B137="",D137=""),"",IF(J137="","Missing Date",IF(OR(K137&lt;&gt;"",M137="Complete"),"Received / Complete",IF(L137&lt;&gt;"","Released Without Waiver",IF(OR(O137&gt;14,AND(I137&lt;&gt;"",I137&lt;=TODAY())),"Overdue",IF(AND(I137&lt;&gt;"",I137&lt;=TODAY()+7),"Due Soon","Requested / Pending"))))))</f>
        <v/>
      </c>
      <c r="R137">
        <f>IF(O137="","",O137+ROW()/10000)</f>
        <v/>
      </c>
    </row>
    <row r="138">
      <c r="O138" s="5">
        <f>IF(OR(J138="",K138&lt;&gt;"",M138="Complete"),"",TODAY()-J138)</f>
        <v/>
      </c>
      <c r="P138" s="5">
        <f>IF(AND(B138="",D138=""),"",IF(AND(L138&lt;&gt;"",OR(K138="",K138&gt;L138)),"Released Without Waiver",IF(AND(I138&lt;&gt;"",K138=""),"HOLD — No Waiver","Clear")))</f>
        <v/>
      </c>
      <c r="Q138" s="5">
        <f>IF(AND(B138="",D138=""),"",IF(J138="","Missing Date",IF(OR(K138&lt;&gt;"",M138="Complete"),"Received / Complete",IF(L138&lt;&gt;"","Released Without Waiver",IF(OR(O138&gt;14,AND(I138&lt;&gt;"",I138&lt;=TODAY())),"Overdue",IF(AND(I138&lt;&gt;"",I138&lt;=TODAY()+7),"Due Soon","Requested / Pending"))))))</f>
        <v/>
      </c>
      <c r="R138">
        <f>IF(O138="","",O138+ROW()/10000)</f>
        <v/>
      </c>
    </row>
    <row r="139">
      <c r="O139" s="5">
        <f>IF(OR(J139="",K139&lt;&gt;"",M139="Complete"),"",TODAY()-J139)</f>
        <v/>
      </c>
      <c r="P139" s="5">
        <f>IF(AND(B139="",D139=""),"",IF(AND(L139&lt;&gt;"",OR(K139="",K139&gt;L139)),"Released Without Waiver",IF(AND(I139&lt;&gt;"",K139=""),"HOLD — No Waiver","Clear")))</f>
        <v/>
      </c>
      <c r="Q139" s="5">
        <f>IF(AND(B139="",D139=""),"",IF(J139="","Missing Date",IF(OR(K139&lt;&gt;"",M139="Complete"),"Received / Complete",IF(L139&lt;&gt;"","Released Without Waiver",IF(OR(O139&gt;14,AND(I139&lt;&gt;"",I139&lt;=TODAY())),"Overdue",IF(AND(I139&lt;&gt;"",I139&lt;=TODAY()+7),"Due Soon","Requested / Pending"))))))</f>
        <v/>
      </c>
      <c r="R139">
        <f>IF(O139="","",O139+ROW()/10000)</f>
        <v/>
      </c>
    </row>
    <row r="140">
      <c r="O140" s="5">
        <f>IF(OR(J140="",K140&lt;&gt;"",M140="Complete"),"",TODAY()-J140)</f>
        <v/>
      </c>
      <c r="P140" s="5">
        <f>IF(AND(B140="",D140=""),"",IF(AND(L140&lt;&gt;"",OR(K140="",K140&gt;L140)),"Released Without Waiver",IF(AND(I140&lt;&gt;"",K140=""),"HOLD — No Waiver","Clear")))</f>
        <v/>
      </c>
      <c r="Q140" s="5">
        <f>IF(AND(B140="",D140=""),"",IF(J140="","Missing Date",IF(OR(K140&lt;&gt;"",M140="Complete"),"Received / Complete",IF(L140&lt;&gt;"","Released Without Waiver",IF(OR(O140&gt;14,AND(I140&lt;&gt;"",I140&lt;=TODAY())),"Overdue",IF(AND(I140&lt;&gt;"",I140&lt;=TODAY()+7),"Due Soon","Requested / Pending"))))))</f>
        <v/>
      </c>
      <c r="R140">
        <f>IF(O140="","",O140+ROW()/10000)</f>
        <v/>
      </c>
    </row>
    <row r="141">
      <c r="O141" s="5">
        <f>IF(OR(J141="",K141&lt;&gt;"",M141="Complete"),"",TODAY()-J141)</f>
        <v/>
      </c>
      <c r="P141" s="5">
        <f>IF(AND(B141="",D141=""),"",IF(AND(L141&lt;&gt;"",OR(K141="",K141&gt;L141)),"Released Without Waiver",IF(AND(I141&lt;&gt;"",K141=""),"HOLD — No Waiver","Clear")))</f>
        <v/>
      </c>
      <c r="Q141" s="5">
        <f>IF(AND(B141="",D141=""),"",IF(J141="","Missing Date",IF(OR(K141&lt;&gt;"",M141="Complete"),"Received / Complete",IF(L141&lt;&gt;"","Released Without Waiver",IF(OR(O141&gt;14,AND(I141&lt;&gt;"",I141&lt;=TODAY())),"Overdue",IF(AND(I141&lt;&gt;"",I141&lt;=TODAY()+7),"Due Soon","Requested / Pending"))))))</f>
        <v/>
      </c>
      <c r="R141">
        <f>IF(O141="","",O141+ROW()/10000)</f>
        <v/>
      </c>
    </row>
    <row r="142">
      <c r="O142" s="5">
        <f>IF(OR(J142="",K142&lt;&gt;"",M142="Complete"),"",TODAY()-J142)</f>
        <v/>
      </c>
      <c r="P142" s="5">
        <f>IF(AND(B142="",D142=""),"",IF(AND(L142&lt;&gt;"",OR(K142="",K142&gt;L142)),"Released Without Waiver",IF(AND(I142&lt;&gt;"",K142=""),"HOLD — No Waiver","Clear")))</f>
        <v/>
      </c>
      <c r="Q142" s="5">
        <f>IF(AND(B142="",D142=""),"",IF(J142="","Missing Date",IF(OR(K142&lt;&gt;"",M142="Complete"),"Received / Complete",IF(L142&lt;&gt;"","Released Without Waiver",IF(OR(O142&gt;14,AND(I142&lt;&gt;"",I142&lt;=TODAY())),"Overdue",IF(AND(I142&lt;&gt;"",I142&lt;=TODAY()+7),"Due Soon","Requested / Pending"))))))</f>
        <v/>
      </c>
      <c r="R142">
        <f>IF(O142="","",O142+ROW()/10000)</f>
        <v/>
      </c>
    </row>
    <row r="143">
      <c r="O143" s="5">
        <f>IF(OR(J143="",K143&lt;&gt;"",M143="Complete"),"",TODAY()-J143)</f>
        <v/>
      </c>
      <c r="P143" s="5">
        <f>IF(AND(B143="",D143=""),"",IF(AND(L143&lt;&gt;"",OR(K143="",K143&gt;L143)),"Released Without Waiver",IF(AND(I143&lt;&gt;"",K143=""),"HOLD — No Waiver","Clear")))</f>
        <v/>
      </c>
      <c r="Q143" s="5">
        <f>IF(AND(B143="",D143=""),"",IF(J143="","Missing Date",IF(OR(K143&lt;&gt;"",M143="Complete"),"Received / Complete",IF(L143&lt;&gt;"","Released Without Waiver",IF(OR(O143&gt;14,AND(I143&lt;&gt;"",I143&lt;=TODAY())),"Overdue",IF(AND(I143&lt;&gt;"",I143&lt;=TODAY()+7),"Due Soon","Requested / Pending"))))))</f>
        <v/>
      </c>
      <c r="R143">
        <f>IF(O143="","",O143+ROW()/10000)</f>
        <v/>
      </c>
    </row>
    <row r="144">
      <c r="O144" s="5">
        <f>IF(OR(J144="",K144&lt;&gt;"",M144="Complete"),"",TODAY()-J144)</f>
        <v/>
      </c>
      <c r="P144" s="5">
        <f>IF(AND(B144="",D144=""),"",IF(AND(L144&lt;&gt;"",OR(K144="",K144&gt;L144)),"Released Without Waiver",IF(AND(I144&lt;&gt;"",K144=""),"HOLD — No Waiver","Clear")))</f>
        <v/>
      </c>
      <c r="Q144" s="5">
        <f>IF(AND(B144="",D144=""),"",IF(J144="","Missing Date",IF(OR(K144&lt;&gt;"",M144="Complete"),"Received / Complete",IF(L144&lt;&gt;"","Released Without Waiver",IF(OR(O144&gt;14,AND(I144&lt;&gt;"",I144&lt;=TODAY())),"Overdue",IF(AND(I144&lt;&gt;"",I144&lt;=TODAY()+7),"Due Soon","Requested / Pending"))))))</f>
        <v/>
      </c>
      <c r="R144">
        <f>IF(O144="","",O144+ROW()/10000)</f>
        <v/>
      </c>
    </row>
    <row r="145">
      <c r="O145" s="5">
        <f>IF(OR(J145="",K145&lt;&gt;"",M145="Complete"),"",TODAY()-J145)</f>
        <v/>
      </c>
      <c r="P145" s="5">
        <f>IF(AND(B145="",D145=""),"",IF(AND(L145&lt;&gt;"",OR(K145="",K145&gt;L145)),"Released Without Waiver",IF(AND(I145&lt;&gt;"",K145=""),"HOLD — No Waiver","Clear")))</f>
        <v/>
      </c>
      <c r="Q145" s="5">
        <f>IF(AND(B145="",D145=""),"",IF(J145="","Missing Date",IF(OR(K145&lt;&gt;"",M145="Complete"),"Received / Complete",IF(L145&lt;&gt;"","Released Without Waiver",IF(OR(O145&gt;14,AND(I145&lt;&gt;"",I145&lt;=TODAY())),"Overdue",IF(AND(I145&lt;&gt;"",I145&lt;=TODAY()+7),"Due Soon","Requested / Pending"))))))</f>
        <v/>
      </c>
      <c r="R145">
        <f>IF(O145="","",O145+ROW()/10000)</f>
        <v/>
      </c>
    </row>
    <row r="146">
      <c r="O146" s="5">
        <f>IF(OR(J146="",K146&lt;&gt;"",M146="Complete"),"",TODAY()-J146)</f>
        <v/>
      </c>
      <c r="P146" s="5">
        <f>IF(AND(B146="",D146=""),"",IF(AND(L146&lt;&gt;"",OR(K146="",K146&gt;L146)),"Released Without Waiver",IF(AND(I146&lt;&gt;"",K146=""),"HOLD — No Waiver","Clear")))</f>
        <v/>
      </c>
      <c r="Q146" s="5">
        <f>IF(AND(B146="",D146=""),"",IF(J146="","Missing Date",IF(OR(K146&lt;&gt;"",M146="Complete"),"Received / Complete",IF(L146&lt;&gt;"","Released Without Waiver",IF(OR(O146&gt;14,AND(I146&lt;&gt;"",I146&lt;=TODAY())),"Overdue",IF(AND(I146&lt;&gt;"",I146&lt;=TODAY()+7),"Due Soon","Requested / Pending"))))))</f>
        <v/>
      </c>
      <c r="R146">
        <f>IF(O146="","",O146+ROW()/10000)</f>
        <v/>
      </c>
    </row>
    <row r="147">
      <c r="O147" s="5">
        <f>IF(OR(J147="",K147&lt;&gt;"",M147="Complete"),"",TODAY()-J147)</f>
        <v/>
      </c>
      <c r="P147" s="5">
        <f>IF(AND(B147="",D147=""),"",IF(AND(L147&lt;&gt;"",OR(K147="",K147&gt;L147)),"Released Without Waiver",IF(AND(I147&lt;&gt;"",K147=""),"HOLD — No Waiver","Clear")))</f>
        <v/>
      </c>
      <c r="Q147" s="5">
        <f>IF(AND(B147="",D147=""),"",IF(J147="","Missing Date",IF(OR(K147&lt;&gt;"",M147="Complete"),"Received / Complete",IF(L147&lt;&gt;"","Released Without Waiver",IF(OR(O147&gt;14,AND(I147&lt;&gt;"",I147&lt;=TODAY())),"Overdue",IF(AND(I147&lt;&gt;"",I147&lt;=TODAY()+7),"Due Soon","Requested / Pending"))))))</f>
        <v/>
      </c>
      <c r="R147">
        <f>IF(O147="","",O147+ROW()/10000)</f>
        <v/>
      </c>
    </row>
    <row r="148">
      <c r="O148" s="5">
        <f>IF(OR(J148="",K148&lt;&gt;"",M148="Complete"),"",TODAY()-J148)</f>
        <v/>
      </c>
      <c r="P148" s="5">
        <f>IF(AND(B148="",D148=""),"",IF(AND(L148&lt;&gt;"",OR(K148="",K148&gt;L148)),"Released Without Waiver",IF(AND(I148&lt;&gt;"",K148=""),"HOLD — No Waiver","Clear")))</f>
        <v/>
      </c>
      <c r="Q148" s="5">
        <f>IF(AND(B148="",D148=""),"",IF(J148="","Missing Date",IF(OR(K148&lt;&gt;"",M148="Complete"),"Received / Complete",IF(L148&lt;&gt;"","Released Without Waiver",IF(OR(O148&gt;14,AND(I148&lt;&gt;"",I148&lt;=TODAY())),"Overdue",IF(AND(I148&lt;&gt;"",I148&lt;=TODAY()+7),"Due Soon","Requested / Pending"))))))</f>
        <v/>
      </c>
      <c r="R148">
        <f>IF(O148="","",O148+ROW()/10000)</f>
        <v/>
      </c>
    </row>
    <row r="149">
      <c r="O149" s="5">
        <f>IF(OR(J149="",K149&lt;&gt;"",M149="Complete"),"",TODAY()-J149)</f>
        <v/>
      </c>
      <c r="P149" s="5">
        <f>IF(AND(B149="",D149=""),"",IF(AND(L149&lt;&gt;"",OR(K149="",K149&gt;L149)),"Released Without Waiver",IF(AND(I149&lt;&gt;"",K149=""),"HOLD — No Waiver","Clear")))</f>
        <v/>
      </c>
      <c r="Q149" s="5">
        <f>IF(AND(B149="",D149=""),"",IF(J149="","Missing Date",IF(OR(K149&lt;&gt;"",M149="Complete"),"Received / Complete",IF(L149&lt;&gt;"","Released Without Waiver",IF(OR(O149&gt;14,AND(I149&lt;&gt;"",I149&lt;=TODAY())),"Overdue",IF(AND(I149&lt;&gt;"",I149&lt;=TODAY()+7),"Due Soon","Requested / Pending"))))))</f>
        <v/>
      </c>
      <c r="R149">
        <f>IF(O149="","",O149+ROW()/10000)</f>
        <v/>
      </c>
    </row>
    <row r="150">
      <c r="O150" s="5">
        <f>IF(OR(J150="",K150&lt;&gt;"",M150="Complete"),"",TODAY()-J150)</f>
        <v/>
      </c>
      <c r="P150" s="5">
        <f>IF(AND(B150="",D150=""),"",IF(AND(L150&lt;&gt;"",OR(K150="",K150&gt;L150)),"Released Without Waiver",IF(AND(I150&lt;&gt;"",K150=""),"HOLD — No Waiver","Clear")))</f>
        <v/>
      </c>
      <c r="Q150" s="5">
        <f>IF(AND(B150="",D150=""),"",IF(J150="","Missing Date",IF(OR(K150&lt;&gt;"",M150="Complete"),"Received / Complete",IF(L150&lt;&gt;"","Released Without Waiver",IF(OR(O150&gt;14,AND(I150&lt;&gt;"",I150&lt;=TODAY())),"Overdue",IF(AND(I150&lt;&gt;"",I150&lt;=TODAY()+7),"Due Soon","Requested / Pending"))))))</f>
        <v/>
      </c>
      <c r="R150">
        <f>IF(O150="","",O150+ROW()/10000)</f>
        <v/>
      </c>
    </row>
    <row r="151">
      <c r="O151" s="5">
        <f>IF(OR(J151="",K151&lt;&gt;"",M151="Complete"),"",TODAY()-J151)</f>
        <v/>
      </c>
      <c r="P151" s="5">
        <f>IF(AND(B151="",D151=""),"",IF(AND(L151&lt;&gt;"",OR(K151="",K151&gt;L151)),"Released Without Waiver",IF(AND(I151&lt;&gt;"",K151=""),"HOLD — No Waiver","Clear")))</f>
        <v/>
      </c>
      <c r="Q151" s="5">
        <f>IF(AND(B151="",D151=""),"",IF(J151="","Missing Date",IF(OR(K151&lt;&gt;"",M151="Complete"),"Received / Complete",IF(L151&lt;&gt;"","Released Without Waiver",IF(OR(O151&gt;14,AND(I151&lt;&gt;"",I151&lt;=TODAY())),"Overdue",IF(AND(I151&lt;&gt;"",I151&lt;=TODAY()+7),"Due Soon","Requested / Pending"))))))</f>
        <v/>
      </c>
      <c r="R151">
        <f>IF(O151="","",O151+ROW()/10000)</f>
        <v/>
      </c>
    </row>
    <row r="152">
      <c r="O152" s="5">
        <f>IF(OR(J152="",K152&lt;&gt;"",M152="Complete"),"",TODAY()-J152)</f>
        <v/>
      </c>
      <c r="P152" s="5">
        <f>IF(AND(B152="",D152=""),"",IF(AND(L152&lt;&gt;"",OR(K152="",K152&gt;L152)),"Released Without Waiver",IF(AND(I152&lt;&gt;"",K152=""),"HOLD — No Waiver","Clear")))</f>
        <v/>
      </c>
      <c r="Q152" s="5">
        <f>IF(AND(B152="",D152=""),"",IF(J152="","Missing Date",IF(OR(K152&lt;&gt;"",M152="Complete"),"Received / Complete",IF(L152&lt;&gt;"","Released Without Waiver",IF(OR(O152&gt;14,AND(I152&lt;&gt;"",I152&lt;=TODAY())),"Overdue",IF(AND(I152&lt;&gt;"",I152&lt;=TODAY()+7),"Due Soon","Requested / Pending"))))))</f>
        <v/>
      </c>
      <c r="R152">
        <f>IF(O152="","",O152+ROW()/10000)</f>
        <v/>
      </c>
    </row>
    <row r="153">
      <c r="O153" s="5">
        <f>IF(OR(J153="",K153&lt;&gt;"",M153="Complete"),"",TODAY()-J153)</f>
        <v/>
      </c>
      <c r="P153" s="5">
        <f>IF(AND(B153="",D153=""),"",IF(AND(L153&lt;&gt;"",OR(K153="",K153&gt;L153)),"Released Without Waiver",IF(AND(I153&lt;&gt;"",K153=""),"HOLD — No Waiver","Clear")))</f>
        <v/>
      </c>
      <c r="Q153" s="5">
        <f>IF(AND(B153="",D153=""),"",IF(J153="","Missing Date",IF(OR(K153&lt;&gt;"",M153="Complete"),"Received / Complete",IF(L153&lt;&gt;"","Released Without Waiver",IF(OR(O153&gt;14,AND(I153&lt;&gt;"",I153&lt;=TODAY())),"Overdue",IF(AND(I153&lt;&gt;"",I153&lt;=TODAY()+7),"Due Soon","Requested / Pending"))))))</f>
        <v/>
      </c>
      <c r="R153">
        <f>IF(O153="","",O153+ROW()/10000)</f>
        <v/>
      </c>
    </row>
    <row r="154">
      <c r="O154" s="5">
        <f>IF(OR(J154="",K154&lt;&gt;"",M154="Complete"),"",TODAY()-J154)</f>
        <v/>
      </c>
      <c r="P154" s="5">
        <f>IF(AND(B154="",D154=""),"",IF(AND(L154&lt;&gt;"",OR(K154="",K154&gt;L154)),"Released Without Waiver",IF(AND(I154&lt;&gt;"",K154=""),"HOLD — No Waiver","Clear")))</f>
        <v/>
      </c>
      <c r="Q154" s="5">
        <f>IF(AND(B154="",D154=""),"",IF(J154="","Missing Date",IF(OR(K154&lt;&gt;"",M154="Complete"),"Received / Complete",IF(L154&lt;&gt;"","Released Without Waiver",IF(OR(O154&gt;14,AND(I154&lt;&gt;"",I154&lt;=TODAY())),"Overdue",IF(AND(I154&lt;&gt;"",I154&lt;=TODAY()+7),"Due Soon","Requested / Pending"))))))</f>
        <v/>
      </c>
      <c r="R154">
        <f>IF(O154="","",O154+ROW()/10000)</f>
        <v/>
      </c>
    </row>
    <row r="155">
      <c r="O155" s="5">
        <f>IF(OR(J155="",K155&lt;&gt;"",M155="Complete"),"",TODAY()-J155)</f>
        <v/>
      </c>
      <c r="P155" s="5">
        <f>IF(AND(B155="",D155=""),"",IF(AND(L155&lt;&gt;"",OR(K155="",K155&gt;L155)),"Released Without Waiver",IF(AND(I155&lt;&gt;"",K155=""),"HOLD — No Waiver","Clear")))</f>
        <v/>
      </c>
      <c r="Q155" s="5">
        <f>IF(AND(B155="",D155=""),"",IF(J155="","Missing Date",IF(OR(K155&lt;&gt;"",M155="Complete"),"Received / Complete",IF(L155&lt;&gt;"","Released Without Waiver",IF(OR(O155&gt;14,AND(I155&lt;&gt;"",I155&lt;=TODAY())),"Overdue",IF(AND(I155&lt;&gt;"",I155&lt;=TODAY()+7),"Due Soon","Requested / Pending"))))))</f>
        <v/>
      </c>
      <c r="R155">
        <f>IF(O155="","",O155+ROW()/10000)</f>
        <v/>
      </c>
    </row>
    <row r="156">
      <c r="O156" s="5">
        <f>IF(OR(J156="",K156&lt;&gt;"",M156="Complete"),"",TODAY()-J156)</f>
        <v/>
      </c>
      <c r="P156" s="5">
        <f>IF(AND(B156="",D156=""),"",IF(AND(L156&lt;&gt;"",OR(K156="",K156&gt;L156)),"Released Without Waiver",IF(AND(I156&lt;&gt;"",K156=""),"HOLD — No Waiver","Clear")))</f>
        <v/>
      </c>
      <c r="Q156" s="5">
        <f>IF(AND(B156="",D156=""),"",IF(J156="","Missing Date",IF(OR(K156&lt;&gt;"",M156="Complete"),"Received / Complete",IF(L156&lt;&gt;"","Released Without Waiver",IF(OR(O156&gt;14,AND(I156&lt;&gt;"",I156&lt;=TODAY())),"Overdue",IF(AND(I156&lt;&gt;"",I156&lt;=TODAY()+7),"Due Soon","Requested / Pending"))))))</f>
        <v/>
      </c>
      <c r="R156">
        <f>IF(O156="","",O156+ROW()/10000)</f>
        <v/>
      </c>
    </row>
    <row r="157">
      <c r="O157" s="5">
        <f>IF(OR(J157="",K157&lt;&gt;"",M157="Complete"),"",TODAY()-J157)</f>
        <v/>
      </c>
      <c r="P157" s="5">
        <f>IF(AND(B157="",D157=""),"",IF(AND(L157&lt;&gt;"",OR(K157="",K157&gt;L157)),"Released Without Waiver",IF(AND(I157&lt;&gt;"",K157=""),"HOLD — No Waiver","Clear")))</f>
        <v/>
      </c>
      <c r="Q157" s="5">
        <f>IF(AND(B157="",D157=""),"",IF(J157="","Missing Date",IF(OR(K157&lt;&gt;"",M157="Complete"),"Received / Complete",IF(L157&lt;&gt;"","Released Without Waiver",IF(OR(O157&gt;14,AND(I157&lt;&gt;"",I157&lt;=TODAY())),"Overdue",IF(AND(I157&lt;&gt;"",I157&lt;=TODAY()+7),"Due Soon","Requested / Pending"))))))</f>
        <v/>
      </c>
      <c r="R157">
        <f>IF(O157="","",O157+ROW()/10000)</f>
        <v/>
      </c>
    </row>
    <row r="158">
      <c r="O158" s="5">
        <f>IF(OR(J158="",K158&lt;&gt;"",M158="Complete"),"",TODAY()-J158)</f>
        <v/>
      </c>
      <c r="P158" s="5">
        <f>IF(AND(B158="",D158=""),"",IF(AND(L158&lt;&gt;"",OR(K158="",K158&gt;L158)),"Released Without Waiver",IF(AND(I158&lt;&gt;"",K158=""),"HOLD — No Waiver","Clear")))</f>
        <v/>
      </c>
      <c r="Q158" s="5">
        <f>IF(AND(B158="",D158=""),"",IF(J158="","Missing Date",IF(OR(K158&lt;&gt;"",M158="Complete"),"Received / Complete",IF(L158&lt;&gt;"","Released Without Waiver",IF(OR(O158&gt;14,AND(I158&lt;&gt;"",I158&lt;=TODAY())),"Overdue",IF(AND(I158&lt;&gt;"",I158&lt;=TODAY()+7),"Due Soon","Requested / Pending"))))))</f>
        <v/>
      </c>
      <c r="R158">
        <f>IF(O158="","",O158+ROW()/10000)</f>
        <v/>
      </c>
    </row>
    <row r="159">
      <c r="O159" s="5">
        <f>IF(OR(J159="",K159&lt;&gt;"",M159="Complete"),"",TODAY()-J159)</f>
        <v/>
      </c>
      <c r="P159" s="5">
        <f>IF(AND(B159="",D159=""),"",IF(AND(L159&lt;&gt;"",OR(K159="",K159&gt;L159)),"Released Without Waiver",IF(AND(I159&lt;&gt;"",K159=""),"HOLD — No Waiver","Clear")))</f>
        <v/>
      </c>
      <c r="Q159" s="5">
        <f>IF(AND(B159="",D159=""),"",IF(J159="","Missing Date",IF(OR(K159&lt;&gt;"",M159="Complete"),"Received / Complete",IF(L159&lt;&gt;"","Released Without Waiver",IF(OR(O159&gt;14,AND(I159&lt;&gt;"",I159&lt;=TODAY())),"Overdue",IF(AND(I159&lt;&gt;"",I159&lt;=TODAY()+7),"Due Soon","Requested / Pending"))))))</f>
        <v/>
      </c>
      <c r="R159">
        <f>IF(O159="","",O159+ROW()/10000)</f>
        <v/>
      </c>
    </row>
    <row r="160">
      <c r="O160" s="5">
        <f>IF(OR(J160="",K160&lt;&gt;"",M160="Complete"),"",TODAY()-J160)</f>
        <v/>
      </c>
      <c r="P160" s="5">
        <f>IF(AND(B160="",D160=""),"",IF(AND(L160&lt;&gt;"",OR(K160="",K160&gt;L160)),"Released Without Waiver",IF(AND(I160&lt;&gt;"",K160=""),"HOLD — No Waiver","Clear")))</f>
        <v/>
      </c>
      <c r="Q160" s="5">
        <f>IF(AND(B160="",D160=""),"",IF(J160="","Missing Date",IF(OR(K160&lt;&gt;"",M160="Complete"),"Received / Complete",IF(L160&lt;&gt;"","Released Without Waiver",IF(OR(O160&gt;14,AND(I160&lt;&gt;"",I160&lt;=TODAY())),"Overdue",IF(AND(I160&lt;&gt;"",I160&lt;=TODAY()+7),"Due Soon","Requested / Pending"))))))</f>
        <v/>
      </c>
      <c r="R160">
        <f>IF(O160="","",O160+ROW()/10000)</f>
        <v/>
      </c>
    </row>
    <row r="161">
      <c r="O161" s="5">
        <f>IF(OR(J161="",K161&lt;&gt;"",M161="Complete"),"",TODAY()-J161)</f>
        <v/>
      </c>
      <c r="P161" s="5">
        <f>IF(AND(B161="",D161=""),"",IF(AND(L161&lt;&gt;"",OR(K161="",K161&gt;L161)),"Released Without Waiver",IF(AND(I161&lt;&gt;"",K161=""),"HOLD — No Waiver","Clear")))</f>
        <v/>
      </c>
      <c r="Q161" s="5">
        <f>IF(AND(B161="",D161=""),"",IF(J161="","Missing Date",IF(OR(K161&lt;&gt;"",M161="Complete"),"Received / Complete",IF(L161&lt;&gt;"","Released Without Waiver",IF(OR(O161&gt;14,AND(I161&lt;&gt;"",I161&lt;=TODAY())),"Overdue",IF(AND(I161&lt;&gt;"",I161&lt;=TODAY()+7),"Due Soon","Requested / Pending"))))))</f>
        <v/>
      </c>
      <c r="R161">
        <f>IF(O161="","",O161+ROW()/10000)</f>
        <v/>
      </c>
    </row>
    <row r="162">
      <c r="O162" s="5">
        <f>IF(OR(J162="",K162&lt;&gt;"",M162="Complete"),"",TODAY()-J162)</f>
        <v/>
      </c>
      <c r="P162" s="5">
        <f>IF(AND(B162="",D162=""),"",IF(AND(L162&lt;&gt;"",OR(K162="",K162&gt;L162)),"Released Without Waiver",IF(AND(I162&lt;&gt;"",K162=""),"HOLD — No Waiver","Clear")))</f>
        <v/>
      </c>
      <c r="Q162" s="5">
        <f>IF(AND(B162="",D162=""),"",IF(J162="","Missing Date",IF(OR(K162&lt;&gt;"",M162="Complete"),"Received / Complete",IF(L162&lt;&gt;"","Released Without Waiver",IF(OR(O162&gt;14,AND(I162&lt;&gt;"",I162&lt;=TODAY())),"Overdue",IF(AND(I162&lt;&gt;"",I162&lt;=TODAY()+7),"Due Soon","Requested / Pending"))))))</f>
        <v/>
      </c>
      <c r="R162">
        <f>IF(O162="","",O162+ROW()/10000)</f>
        <v/>
      </c>
    </row>
    <row r="163">
      <c r="O163" s="5">
        <f>IF(OR(J163="",K163&lt;&gt;"",M163="Complete"),"",TODAY()-J163)</f>
        <v/>
      </c>
      <c r="P163" s="5">
        <f>IF(AND(B163="",D163=""),"",IF(AND(L163&lt;&gt;"",OR(K163="",K163&gt;L163)),"Released Without Waiver",IF(AND(I163&lt;&gt;"",K163=""),"HOLD — No Waiver","Clear")))</f>
        <v/>
      </c>
      <c r="Q163" s="5">
        <f>IF(AND(B163="",D163=""),"",IF(J163="","Missing Date",IF(OR(K163&lt;&gt;"",M163="Complete"),"Received / Complete",IF(L163&lt;&gt;"","Released Without Waiver",IF(OR(O163&gt;14,AND(I163&lt;&gt;"",I163&lt;=TODAY())),"Overdue",IF(AND(I163&lt;&gt;"",I163&lt;=TODAY()+7),"Due Soon","Requested / Pending"))))))</f>
        <v/>
      </c>
      <c r="R163">
        <f>IF(O163="","",O163+ROW()/10000)</f>
        <v/>
      </c>
    </row>
    <row r="164">
      <c r="O164" s="5">
        <f>IF(OR(J164="",K164&lt;&gt;"",M164="Complete"),"",TODAY()-J164)</f>
        <v/>
      </c>
      <c r="P164" s="5">
        <f>IF(AND(B164="",D164=""),"",IF(AND(L164&lt;&gt;"",OR(K164="",K164&gt;L164)),"Released Without Waiver",IF(AND(I164&lt;&gt;"",K164=""),"HOLD — No Waiver","Clear")))</f>
        <v/>
      </c>
      <c r="Q164" s="5">
        <f>IF(AND(B164="",D164=""),"",IF(J164="","Missing Date",IF(OR(K164&lt;&gt;"",M164="Complete"),"Received / Complete",IF(L164&lt;&gt;"","Released Without Waiver",IF(OR(O164&gt;14,AND(I164&lt;&gt;"",I164&lt;=TODAY())),"Overdue",IF(AND(I164&lt;&gt;"",I164&lt;=TODAY()+7),"Due Soon","Requested / Pending"))))))</f>
        <v/>
      </c>
      <c r="R164">
        <f>IF(O164="","",O164+ROW()/10000)</f>
        <v/>
      </c>
    </row>
    <row r="165">
      <c r="O165" s="5">
        <f>IF(OR(J165="",K165&lt;&gt;"",M165="Complete"),"",TODAY()-J165)</f>
        <v/>
      </c>
      <c r="P165" s="5">
        <f>IF(AND(B165="",D165=""),"",IF(AND(L165&lt;&gt;"",OR(K165="",K165&gt;L165)),"Released Without Waiver",IF(AND(I165&lt;&gt;"",K165=""),"HOLD — No Waiver","Clear")))</f>
        <v/>
      </c>
      <c r="Q165" s="5">
        <f>IF(AND(B165="",D165=""),"",IF(J165="","Missing Date",IF(OR(K165&lt;&gt;"",M165="Complete"),"Received / Complete",IF(L165&lt;&gt;"","Released Without Waiver",IF(OR(O165&gt;14,AND(I165&lt;&gt;"",I165&lt;=TODAY())),"Overdue",IF(AND(I165&lt;&gt;"",I165&lt;=TODAY()+7),"Due Soon","Requested / Pending"))))))</f>
        <v/>
      </c>
      <c r="R165">
        <f>IF(O165="","",O165+ROW()/10000)</f>
        <v/>
      </c>
    </row>
    <row r="166">
      <c r="O166" s="5">
        <f>IF(OR(J166="",K166&lt;&gt;"",M166="Complete"),"",TODAY()-J166)</f>
        <v/>
      </c>
      <c r="P166" s="5">
        <f>IF(AND(B166="",D166=""),"",IF(AND(L166&lt;&gt;"",OR(K166="",K166&gt;L166)),"Released Without Waiver",IF(AND(I166&lt;&gt;"",K166=""),"HOLD — No Waiver","Clear")))</f>
        <v/>
      </c>
      <c r="Q166" s="5">
        <f>IF(AND(B166="",D166=""),"",IF(J166="","Missing Date",IF(OR(K166&lt;&gt;"",M166="Complete"),"Received / Complete",IF(L166&lt;&gt;"","Released Without Waiver",IF(OR(O166&gt;14,AND(I166&lt;&gt;"",I166&lt;=TODAY())),"Overdue",IF(AND(I166&lt;&gt;"",I166&lt;=TODAY()+7),"Due Soon","Requested / Pending"))))))</f>
        <v/>
      </c>
      <c r="R166">
        <f>IF(O166="","",O166+ROW()/10000)</f>
        <v/>
      </c>
    </row>
    <row r="167">
      <c r="O167" s="5">
        <f>IF(OR(J167="",K167&lt;&gt;"",M167="Complete"),"",TODAY()-J167)</f>
        <v/>
      </c>
      <c r="P167" s="5">
        <f>IF(AND(B167="",D167=""),"",IF(AND(L167&lt;&gt;"",OR(K167="",K167&gt;L167)),"Released Without Waiver",IF(AND(I167&lt;&gt;"",K167=""),"HOLD — No Waiver","Clear")))</f>
        <v/>
      </c>
      <c r="Q167" s="5">
        <f>IF(AND(B167="",D167=""),"",IF(J167="","Missing Date",IF(OR(K167&lt;&gt;"",M167="Complete"),"Received / Complete",IF(L167&lt;&gt;"","Released Without Waiver",IF(OR(O167&gt;14,AND(I167&lt;&gt;"",I167&lt;=TODAY())),"Overdue",IF(AND(I167&lt;&gt;"",I167&lt;=TODAY()+7),"Due Soon","Requested / Pending"))))))</f>
        <v/>
      </c>
      <c r="R167">
        <f>IF(O167="","",O167+ROW()/10000)</f>
        <v/>
      </c>
    </row>
    <row r="168">
      <c r="O168" s="5">
        <f>IF(OR(J168="",K168&lt;&gt;"",M168="Complete"),"",TODAY()-J168)</f>
        <v/>
      </c>
      <c r="P168" s="5">
        <f>IF(AND(B168="",D168=""),"",IF(AND(L168&lt;&gt;"",OR(K168="",K168&gt;L168)),"Released Without Waiver",IF(AND(I168&lt;&gt;"",K168=""),"HOLD — No Waiver","Clear")))</f>
        <v/>
      </c>
      <c r="Q168" s="5">
        <f>IF(AND(B168="",D168=""),"",IF(J168="","Missing Date",IF(OR(K168&lt;&gt;"",M168="Complete"),"Received / Complete",IF(L168&lt;&gt;"","Released Without Waiver",IF(OR(O168&gt;14,AND(I168&lt;&gt;"",I168&lt;=TODAY())),"Overdue",IF(AND(I168&lt;&gt;"",I168&lt;=TODAY()+7),"Due Soon","Requested / Pending"))))))</f>
        <v/>
      </c>
      <c r="R168">
        <f>IF(O168="","",O168+ROW()/10000)</f>
        <v/>
      </c>
    </row>
    <row r="169">
      <c r="O169" s="5">
        <f>IF(OR(J169="",K169&lt;&gt;"",M169="Complete"),"",TODAY()-J169)</f>
        <v/>
      </c>
      <c r="P169" s="5">
        <f>IF(AND(B169="",D169=""),"",IF(AND(L169&lt;&gt;"",OR(K169="",K169&gt;L169)),"Released Without Waiver",IF(AND(I169&lt;&gt;"",K169=""),"HOLD — No Waiver","Clear")))</f>
        <v/>
      </c>
      <c r="Q169" s="5">
        <f>IF(AND(B169="",D169=""),"",IF(J169="","Missing Date",IF(OR(K169&lt;&gt;"",M169="Complete"),"Received / Complete",IF(L169&lt;&gt;"","Released Without Waiver",IF(OR(O169&gt;14,AND(I169&lt;&gt;"",I169&lt;=TODAY())),"Overdue",IF(AND(I169&lt;&gt;"",I169&lt;=TODAY()+7),"Due Soon","Requested / Pending"))))))</f>
        <v/>
      </c>
      <c r="R169">
        <f>IF(O169="","",O169+ROW()/10000)</f>
        <v/>
      </c>
    </row>
    <row r="170">
      <c r="O170" s="5">
        <f>IF(OR(J170="",K170&lt;&gt;"",M170="Complete"),"",TODAY()-J170)</f>
        <v/>
      </c>
      <c r="P170" s="5">
        <f>IF(AND(B170="",D170=""),"",IF(AND(L170&lt;&gt;"",OR(K170="",K170&gt;L170)),"Released Without Waiver",IF(AND(I170&lt;&gt;"",K170=""),"HOLD — No Waiver","Clear")))</f>
        <v/>
      </c>
      <c r="Q170" s="5">
        <f>IF(AND(B170="",D170=""),"",IF(J170="","Missing Date",IF(OR(K170&lt;&gt;"",M170="Complete"),"Received / Complete",IF(L170&lt;&gt;"","Released Without Waiver",IF(OR(O170&gt;14,AND(I170&lt;&gt;"",I170&lt;=TODAY())),"Overdue",IF(AND(I170&lt;&gt;"",I170&lt;=TODAY()+7),"Due Soon","Requested / Pending"))))))</f>
        <v/>
      </c>
      <c r="R170">
        <f>IF(O170="","",O170+ROW()/10000)</f>
        <v/>
      </c>
    </row>
    <row r="171">
      <c r="O171" s="5">
        <f>IF(OR(J171="",K171&lt;&gt;"",M171="Complete"),"",TODAY()-J171)</f>
        <v/>
      </c>
      <c r="P171" s="5">
        <f>IF(AND(B171="",D171=""),"",IF(AND(L171&lt;&gt;"",OR(K171="",K171&gt;L171)),"Released Without Waiver",IF(AND(I171&lt;&gt;"",K171=""),"HOLD — No Waiver","Clear")))</f>
        <v/>
      </c>
      <c r="Q171" s="5">
        <f>IF(AND(B171="",D171=""),"",IF(J171="","Missing Date",IF(OR(K171&lt;&gt;"",M171="Complete"),"Received / Complete",IF(L171&lt;&gt;"","Released Without Waiver",IF(OR(O171&gt;14,AND(I171&lt;&gt;"",I171&lt;=TODAY())),"Overdue",IF(AND(I171&lt;&gt;"",I171&lt;=TODAY()+7),"Due Soon","Requested / Pending"))))))</f>
        <v/>
      </c>
      <c r="R171">
        <f>IF(O171="","",O171+ROW()/10000)</f>
        <v/>
      </c>
    </row>
    <row r="172">
      <c r="O172" s="5">
        <f>IF(OR(J172="",K172&lt;&gt;"",M172="Complete"),"",TODAY()-J172)</f>
        <v/>
      </c>
      <c r="P172" s="5">
        <f>IF(AND(B172="",D172=""),"",IF(AND(L172&lt;&gt;"",OR(K172="",K172&gt;L172)),"Released Without Waiver",IF(AND(I172&lt;&gt;"",K172=""),"HOLD — No Waiver","Clear")))</f>
        <v/>
      </c>
      <c r="Q172" s="5">
        <f>IF(AND(B172="",D172=""),"",IF(J172="","Missing Date",IF(OR(K172&lt;&gt;"",M172="Complete"),"Received / Complete",IF(L172&lt;&gt;"","Released Without Waiver",IF(OR(O172&gt;14,AND(I172&lt;&gt;"",I172&lt;=TODAY())),"Overdue",IF(AND(I172&lt;&gt;"",I172&lt;=TODAY()+7),"Due Soon","Requested / Pending"))))))</f>
        <v/>
      </c>
      <c r="R172">
        <f>IF(O172="","",O172+ROW()/10000)</f>
        <v/>
      </c>
    </row>
    <row r="173">
      <c r="O173" s="5">
        <f>IF(OR(J173="",K173&lt;&gt;"",M173="Complete"),"",TODAY()-J173)</f>
        <v/>
      </c>
      <c r="P173" s="5">
        <f>IF(AND(B173="",D173=""),"",IF(AND(L173&lt;&gt;"",OR(K173="",K173&gt;L173)),"Released Without Waiver",IF(AND(I173&lt;&gt;"",K173=""),"HOLD — No Waiver","Clear")))</f>
        <v/>
      </c>
      <c r="Q173" s="5">
        <f>IF(AND(B173="",D173=""),"",IF(J173="","Missing Date",IF(OR(K173&lt;&gt;"",M173="Complete"),"Received / Complete",IF(L173&lt;&gt;"","Released Without Waiver",IF(OR(O173&gt;14,AND(I173&lt;&gt;"",I173&lt;=TODAY())),"Overdue",IF(AND(I173&lt;&gt;"",I173&lt;=TODAY()+7),"Due Soon","Requested / Pending"))))))</f>
        <v/>
      </c>
      <c r="R173">
        <f>IF(O173="","",O173+ROW()/10000)</f>
        <v/>
      </c>
    </row>
    <row r="174">
      <c r="O174" s="5">
        <f>IF(OR(J174="",K174&lt;&gt;"",M174="Complete"),"",TODAY()-J174)</f>
        <v/>
      </c>
      <c r="P174" s="5">
        <f>IF(AND(B174="",D174=""),"",IF(AND(L174&lt;&gt;"",OR(K174="",K174&gt;L174)),"Released Without Waiver",IF(AND(I174&lt;&gt;"",K174=""),"HOLD — No Waiver","Clear")))</f>
        <v/>
      </c>
      <c r="Q174" s="5">
        <f>IF(AND(B174="",D174=""),"",IF(J174="","Missing Date",IF(OR(K174&lt;&gt;"",M174="Complete"),"Received / Complete",IF(L174&lt;&gt;"","Released Without Waiver",IF(OR(O174&gt;14,AND(I174&lt;&gt;"",I174&lt;=TODAY())),"Overdue",IF(AND(I174&lt;&gt;"",I174&lt;=TODAY()+7),"Due Soon","Requested / Pending"))))))</f>
        <v/>
      </c>
      <c r="R174">
        <f>IF(O174="","",O174+ROW()/10000)</f>
        <v/>
      </c>
    </row>
    <row r="175">
      <c r="O175" s="5">
        <f>IF(OR(J175="",K175&lt;&gt;"",M175="Complete"),"",TODAY()-J175)</f>
        <v/>
      </c>
      <c r="P175" s="5">
        <f>IF(AND(B175="",D175=""),"",IF(AND(L175&lt;&gt;"",OR(K175="",K175&gt;L175)),"Released Without Waiver",IF(AND(I175&lt;&gt;"",K175=""),"HOLD — No Waiver","Clear")))</f>
        <v/>
      </c>
      <c r="Q175" s="5">
        <f>IF(AND(B175="",D175=""),"",IF(J175="","Missing Date",IF(OR(K175&lt;&gt;"",M175="Complete"),"Received / Complete",IF(L175&lt;&gt;"","Released Without Waiver",IF(OR(O175&gt;14,AND(I175&lt;&gt;"",I175&lt;=TODAY())),"Overdue",IF(AND(I175&lt;&gt;"",I175&lt;=TODAY()+7),"Due Soon","Requested / Pending"))))))</f>
        <v/>
      </c>
      <c r="R175">
        <f>IF(O175="","",O175+ROW()/10000)</f>
        <v/>
      </c>
    </row>
    <row r="176">
      <c r="O176" s="5">
        <f>IF(OR(J176="",K176&lt;&gt;"",M176="Complete"),"",TODAY()-J176)</f>
        <v/>
      </c>
      <c r="P176" s="5">
        <f>IF(AND(B176="",D176=""),"",IF(AND(L176&lt;&gt;"",OR(K176="",K176&gt;L176)),"Released Without Waiver",IF(AND(I176&lt;&gt;"",K176=""),"HOLD — No Waiver","Clear")))</f>
        <v/>
      </c>
      <c r="Q176" s="5">
        <f>IF(AND(B176="",D176=""),"",IF(J176="","Missing Date",IF(OR(K176&lt;&gt;"",M176="Complete"),"Received / Complete",IF(L176&lt;&gt;"","Released Without Waiver",IF(OR(O176&gt;14,AND(I176&lt;&gt;"",I176&lt;=TODAY())),"Overdue",IF(AND(I176&lt;&gt;"",I176&lt;=TODAY()+7),"Due Soon","Requested / Pending"))))))</f>
        <v/>
      </c>
      <c r="R176">
        <f>IF(O176="","",O176+ROW()/10000)</f>
        <v/>
      </c>
    </row>
    <row r="177">
      <c r="O177" s="5">
        <f>IF(OR(J177="",K177&lt;&gt;"",M177="Complete"),"",TODAY()-J177)</f>
        <v/>
      </c>
      <c r="P177" s="5">
        <f>IF(AND(B177="",D177=""),"",IF(AND(L177&lt;&gt;"",OR(K177="",K177&gt;L177)),"Released Without Waiver",IF(AND(I177&lt;&gt;"",K177=""),"HOLD — No Waiver","Clear")))</f>
        <v/>
      </c>
      <c r="Q177" s="5">
        <f>IF(AND(B177="",D177=""),"",IF(J177="","Missing Date",IF(OR(K177&lt;&gt;"",M177="Complete"),"Received / Complete",IF(L177&lt;&gt;"","Released Without Waiver",IF(OR(O177&gt;14,AND(I177&lt;&gt;"",I177&lt;=TODAY())),"Overdue",IF(AND(I177&lt;&gt;"",I177&lt;=TODAY()+7),"Due Soon","Requested / Pending"))))))</f>
        <v/>
      </c>
      <c r="R177">
        <f>IF(O177="","",O177+ROW()/10000)</f>
        <v/>
      </c>
    </row>
    <row r="178">
      <c r="O178" s="5">
        <f>IF(OR(J178="",K178&lt;&gt;"",M178="Complete"),"",TODAY()-J178)</f>
        <v/>
      </c>
      <c r="P178" s="5">
        <f>IF(AND(B178="",D178=""),"",IF(AND(L178&lt;&gt;"",OR(K178="",K178&gt;L178)),"Released Without Waiver",IF(AND(I178&lt;&gt;"",K178=""),"HOLD — No Waiver","Clear")))</f>
        <v/>
      </c>
      <c r="Q178" s="5">
        <f>IF(AND(B178="",D178=""),"",IF(J178="","Missing Date",IF(OR(K178&lt;&gt;"",M178="Complete"),"Received / Complete",IF(L178&lt;&gt;"","Released Without Waiver",IF(OR(O178&gt;14,AND(I178&lt;&gt;"",I178&lt;=TODAY())),"Overdue",IF(AND(I178&lt;&gt;"",I178&lt;=TODAY()+7),"Due Soon","Requested / Pending"))))))</f>
        <v/>
      </c>
      <c r="R178">
        <f>IF(O178="","",O178+ROW()/10000)</f>
        <v/>
      </c>
    </row>
    <row r="179">
      <c r="O179" s="5">
        <f>IF(OR(J179="",K179&lt;&gt;"",M179="Complete"),"",TODAY()-J179)</f>
        <v/>
      </c>
      <c r="P179" s="5">
        <f>IF(AND(B179="",D179=""),"",IF(AND(L179&lt;&gt;"",OR(K179="",K179&gt;L179)),"Released Without Waiver",IF(AND(I179&lt;&gt;"",K179=""),"HOLD — No Waiver","Clear")))</f>
        <v/>
      </c>
      <c r="Q179" s="5">
        <f>IF(AND(B179="",D179=""),"",IF(J179="","Missing Date",IF(OR(K179&lt;&gt;"",M179="Complete"),"Received / Complete",IF(L179&lt;&gt;"","Released Without Waiver",IF(OR(O179&gt;14,AND(I179&lt;&gt;"",I179&lt;=TODAY())),"Overdue",IF(AND(I179&lt;&gt;"",I179&lt;=TODAY()+7),"Due Soon","Requested / Pending"))))))</f>
        <v/>
      </c>
      <c r="R179">
        <f>IF(O179="","",O179+ROW()/10000)</f>
        <v/>
      </c>
    </row>
    <row r="180">
      <c r="O180" s="5">
        <f>IF(OR(J180="",K180&lt;&gt;"",M180="Complete"),"",TODAY()-J180)</f>
        <v/>
      </c>
      <c r="P180" s="5">
        <f>IF(AND(B180="",D180=""),"",IF(AND(L180&lt;&gt;"",OR(K180="",K180&gt;L180)),"Released Without Waiver",IF(AND(I180&lt;&gt;"",K180=""),"HOLD — No Waiver","Clear")))</f>
        <v/>
      </c>
      <c r="Q180" s="5">
        <f>IF(AND(B180="",D180=""),"",IF(J180="","Missing Date",IF(OR(K180&lt;&gt;"",M180="Complete"),"Received / Complete",IF(L180&lt;&gt;"","Released Without Waiver",IF(OR(O180&gt;14,AND(I180&lt;&gt;"",I180&lt;=TODAY())),"Overdue",IF(AND(I180&lt;&gt;"",I180&lt;=TODAY()+7),"Due Soon","Requested / Pending"))))))</f>
        <v/>
      </c>
      <c r="R180">
        <f>IF(O180="","",O180+ROW()/10000)</f>
        <v/>
      </c>
    </row>
    <row r="181">
      <c r="O181" s="5">
        <f>IF(OR(J181="",K181&lt;&gt;"",M181="Complete"),"",TODAY()-J181)</f>
        <v/>
      </c>
      <c r="P181" s="5">
        <f>IF(AND(B181="",D181=""),"",IF(AND(L181&lt;&gt;"",OR(K181="",K181&gt;L181)),"Released Without Waiver",IF(AND(I181&lt;&gt;"",K181=""),"HOLD — No Waiver","Clear")))</f>
        <v/>
      </c>
      <c r="Q181" s="5">
        <f>IF(AND(B181="",D181=""),"",IF(J181="","Missing Date",IF(OR(K181&lt;&gt;"",M181="Complete"),"Received / Complete",IF(L181&lt;&gt;"","Released Without Waiver",IF(OR(O181&gt;14,AND(I181&lt;&gt;"",I181&lt;=TODAY())),"Overdue",IF(AND(I181&lt;&gt;"",I181&lt;=TODAY()+7),"Due Soon","Requested / Pending"))))))</f>
        <v/>
      </c>
      <c r="R181">
        <f>IF(O181="","",O181+ROW()/10000)</f>
        <v/>
      </c>
    </row>
    <row r="182">
      <c r="O182" s="5">
        <f>IF(OR(J182="",K182&lt;&gt;"",M182="Complete"),"",TODAY()-J182)</f>
        <v/>
      </c>
      <c r="P182" s="5">
        <f>IF(AND(B182="",D182=""),"",IF(AND(L182&lt;&gt;"",OR(K182="",K182&gt;L182)),"Released Without Waiver",IF(AND(I182&lt;&gt;"",K182=""),"HOLD — No Waiver","Clear")))</f>
        <v/>
      </c>
      <c r="Q182" s="5">
        <f>IF(AND(B182="",D182=""),"",IF(J182="","Missing Date",IF(OR(K182&lt;&gt;"",M182="Complete"),"Received / Complete",IF(L182&lt;&gt;"","Released Without Waiver",IF(OR(O182&gt;14,AND(I182&lt;&gt;"",I182&lt;=TODAY())),"Overdue",IF(AND(I182&lt;&gt;"",I182&lt;=TODAY()+7),"Due Soon","Requested / Pending"))))))</f>
        <v/>
      </c>
      <c r="R182">
        <f>IF(O182="","",O182+ROW()/10000)</f>
        <v/>
      </c>
    </row>
    <row r="183">
      <c r="O183" s="5">
        <f>IF(OR(J183="",K183&lt;&gt;"",M183="Complete"),"",TODAY()-J183)</f>
        <v/>
      </c>
      <c r="P183" s="5">
        <f>IF(AND(B183="",D183=""),"",IF(AND(L183&lt;&gt;"",OR(K183="",K183&gt;L183)),"Released Without Waiver",IF(AND(I183&lt;&gt;"",K183=""),"HOLD — No Waiver","Clear")))</f>
        <v/>
      </c>
      <c r="Q183" s="5">
        <f>IF(AND(B183="",D183=""),"",IF(J183="","Missing Date",IF(OR(K183&lt;&gt;"",M183="Complete"),"Received / Complete",IF(L183&lt;&gt;"","Released Without Waiver",IF(OR(O183&gt;14,AND(I183&lt;&gt;"",I183&lt;=TODAY())),"Overdue",IF(AND(I183&lt;&gt;"",I183&lt;=TODAY()+7),"Due Soon","Requested / Pending"))))))</f>
        <v/>
      </c>
      <c r="R183">
        <f>IF(O183="","",O183+ROW()/10000)</f>
        <v/>
      </c>
    </row>
    <row r="184">
      <c r="O184" s="5">
        <f>IF(OR(J184="",K184&lt;&gt;"",M184="Complete"),"",TODAY()-J184)</f>
        <v/>
      </c>
      <c r="P184" s="5">
        <f>IF(AND(B184="",D184=""),"",IF(AND(L184&lt;&gt;"",OR(K184="",K184&gt;L184)),"Released Without Waiver",IF(AND(I184&lt;&gt;"",K184=""),"HOLD — No Waiver","Clear")))</f>
        <v/>
      </c>
      <c r="Q184" s="5">
        <f>IF(AND(B184="",D184=""),"",IF(J184="","Missing Date",IF(OR(K184&lt;&gt;"",M184="Complete"),"Received / Complete",IF(L184&lt;&gt;"","Released Without Waiver",IF(OR(O184&gt;14,AND(I184&lt;&gt;"",I184&lt;=TODAY())),"Overdue",IF(AND(I184&lt;&gt;"",I184&lt;=TODAY()+7),"Due Soon","Requested / Pending"))))))</f>
        <v/>
      </c>
      <c r="R184">
        <f>IF(O184="","",O184+ROW()/10000)</f>
        <v/>
      </c>
    </row>
    <row r="185">
      <c r="O185" s="5">
        <f>IF(OR(J185="",K185&lt;&gt;"",M185="Complete"),"",TODAY()-J185)</f>
        <v/>
      </c>
      <c r="P185" s="5">
        <f>IF(AND(B185="",D185=""),"",IF(AND(L185&lt;&gt;"",OR(K185="",K185&gt;L185)),"Released Without Waiver",IF(AND(I185&lt;&gt;"",K185=""),"HOLD — No Waiver","Clear")))</f>
        <v/>
      </c>
      <c r="Q185" s="5">
        <f>IF(AND(B185="",D185=""),"",IF(J185="","Missing Date",IF(OR(K185&lt;&gt;"",M185="Complete"),"Received / Complete",IF(L185&lt;&gt;"","Released Without Waiver",IF(OR(O185&gt;14,AND(I185&lt;&gt;"",I185&lt;=TODAY())),"Overdue",IF(AND(I185&lt;&gt;"",I185&lt;=TODAY()+7),"Due Soon","Requested / Pending"))))))</f>
        <v/>
      </c>
      <c r="R185">
        <f>IF(O185="","",O185+ROW()/10000)</f>
        <v/>
      </c>
    </row>
    <row r="186">
      <c r="O186" s="5">
        <f>IF(OR(J186="",K186&lt;&gt;"",M186="Complete"),"",TODAY()-J186)</f>
        <v/>
      </c>
      <c r="P186" s="5">
        <f>IF(AND(B186="",D186=""),"",IF(AND(L186&lt;&gt;"",OR(K186="",K186&gt;L186)),"Released Without Waiver",IF(AND(I186&lt;&gt;"",K186=""),"HOLD — No Waiver","Clear")))</f>
        <v/>
      </c>
      <c r="Q186" s="5">
        <f>IF(AND(B186="",D186=""),"",IF(J186="","Missing Date",IF(OR(K186&lt;&gt;"",M186="Complete"),"Received / Complete",IF(L186&lt;&gt;"","Released Without Waiver",IF(OR(O186&gt;14,AND(I186&lt;&gt;"",I186&lt;=TODAY())),"Overdue",IF(AND(I186&lt;&gt;"",I186&lt;=TODAY()+7),"Due Soon","Requested / Pending"))))))</f>
        <v/>
      </c>
      <c r="R186">
        <f>IF(O186="","",O186+ROW()/10000)</f>
        <v/>
      </c>
    </row>
    <row r="187">
      <c r="O187" s="5">
        <f>IF(OR(J187="",K187&lt;&gt;"",M187="Complete"),"",TODAY()-J187)</f>
        <v/>
      </c>
      <c r="P187" s="5">
        <f>IF(AND(B187="",D187=""),"",IF(AND(L187&lt;&gt;"",OR(K187="",K187&gt;L187)),"Released Without Waiver",IF(AND(I187&lt;&gt;"",K187=""),"HOLD — No Waiver","Clear")))</f>
        <v/>
      </c>
      <c r="Q187" s="5">
        <f>IF(AND(B187="",D187=""),"",IF(J187="","Missing Date",IF(OR(K187&lt;&gt;"",M187="Complete"),"Received / Complete",IF(L187&lt;&gt;"","Released Without Waiver",IF(OR(O187&gt;14,AND(I187&lt;&gt;"",I187&lt;=TODAY())),"Overdue",IF(AND(I187&lt;&gt;"",I187&lt;=TODAY()+7),"Due Soon","Requested / Pending"))))))</f>
        <v/>
      </c>
      <c r="R187">
        <f>IF(O187="","",O187+ROW()/10000)</f>
        <v/>
      </c>
    </row>
    <row r="188">
      <c r="O188" s="5">
        <f>IF(OR(J188="",K188&lt;&gt;"",M188="Complete"),"",TODAY()-J188)</f>
        <v/>
      </c>
      <c r="P188" s="5">
        <f>IF(AND(B188="",D188=""),"",IF(AND(L188&lt;&gt;"",OR(K188="",K188&gt;L188)),"Released Without Waiver",IF(AND(I188&lt;&gt;"",K188=""),"HOLD — No Waiver","Clear")))</f>
        <v/>
      </c>
      <c r="Q188" s="5">
        <f>IF(AND(B188="",D188=""),"",IF(J188="","Missing Date",IF(OR(K188&lt;&gt;"",M188="Complete"),"Received / Complete",IF(L188&lt;&gt;"","Released Without Waiver",IF(OR(O188&gt;14,AND(I188&lt;&gt;"",I188&lt;=TODAY())),"Overdue",IF(AND(I188&lt;&gt;"",I188&lt;=TODAY()+7),"Due Soon","Requested / Pending"))))))</f>
        <v/>
      </c>
      <c r="R188">
        <f>IF(O188="","",O188+ROW()/10000)</f>
        <v/>
      </c>
    </row>
    <row r="189">
      <c r="O189" s="5">
        <f>IF(OR(J189="",K189&lt;&gt;"",M189="Complete"),"",TODAY()-J189)</f>
        <v/>
      </c>
      <c r="P189" s="5">
        <f>IF(AND(B189="",D189=""),"",IF(AND(L189&lt;&gt;"",OR(K189="",K189&gt;L189)),"Released Without Waiver",IF(AND(I189&lt;&gt;"",K189=""),"HOLD — No Waiver","Clear")))</f>
        <v/>
      </c>
      <c r="Q189" s="5">
        <f>IF(AND(B189="",D189=""),"",IF(J189="","Missing Date",IF(OR(K189&lt;&gt;"",M189="Complete"),"Received / Complete",IF(L189&lt;&gt;"","Released Without Waiver",IF(OR(O189&gt;14,AND(I189&lt;&gt;"",I189&lt;=TODAY())),"Overdue",IF(AND(I189&lt;&gt;"",I189&lt;=TODAY()+7),"Due Soon","Requested / Pending"))))))</f>
        <v/>
      </c>
      <c r="R189">
        <f>IF(O189="","",O189+ROW()/10000)</f>
        <v/>
      </c>
    </row>
    <row r="190">
      <c r="O190" s="5">
        <f>IF(OR(J190="",K190&lt;&gt;"",M190="Complete"),"",TODAY()-J190)</f>
        <v/>
      </c>
      <c r="P190" s="5">
        <f>IF(AND(B190="",D190=""),"",IF(AND(L190&lt;&gt;"",OR(K190="",K190&gt;L190)),"Released Without Waiver",IF(AND(I190&lt;&gt;"",K190=""),"HOLD — No Waiver","Clear")))</f>
        <v/>
      </c>
      <c r="Q190" s="5">
        <f>IF(AND(B190="",D190=""),"",IF(J190="","Missing Date",IF(OR(K190&lt;&gt;"",M190="Complete"),"Received / Complete",IF(L190&lt;&gt;"","Released Without Waiver",IF(OR(O190&gt;14,AND(I190&lt;&gt;"",I190&lt;=TODAY())),"Overdue",IF(AND(I190&lt;&gt;"",I190&lt;=TODAY()+7),"Due Soon","Requested / Pending"))))))</f>
        <v/>
      </c>
      <c r="R190">
        <f>IF(O190="","",O190+ROW()/10000)</f>
        <v/>
      </c>
    </row>
    <row r="191">
      <c r="O191" s="5">
        <f>IF(OR(J191="",K191&lt;&gt;"",M191="Complete"),"",TODAY()-J191)</f>
        <v/>
      </c>
      <c r="P191" s="5">
        <f>IF(AND(B191="",D191=""),"",IF(AND(L191&lt;&gt;"",OR(K191="",K191&gt;L191)),"Released Without Waiver",IF(AND(I191&lt;&gt;"",K191=""),"HOLD — No Waiver","Clear")))</f>
        <v/>
      </c>
      <c r="Q191" s="5">
        <f>IF(AND(B191="",D191=""),"",IF(J191="","Missing Date",IF(OR(K191&lt;&gt;"",M191="Complete"),"Received / Complete",IF(L191&lt;&gt;"","Released Without Waiver",IF(OR(O191&gt;14,AND(I191&lt;&gt;"",I191&lt;=TODAY())),"Overdue",IF(AND(I191&lt;&gt;"",I191&lt;=TODAY()+7),"Due Soon","Requested / Pending"))))))</f>
        <v/>
      </c>
      <c r="R191">
        <f>IF(O191="","",O191+ROW()/10000)</f>
        <v/>
      </c>
    </row>
    <row r="192">
      <c r="O192" s="5">
        <f>IF(OR(J192="",K192&lt;&gt;"",M192="Complete"),"",TODAY()-J192)</f>
        <v/>
      </c>
      <c r="P192" s="5">
        <f>IF(AND(B192="",D192=""),"",IF(AND(L192&lt;&gt;"",OR(K192="",K192&gt;L192)),"Released Without Waiver",IF(AND(I192&lt;&gt;"",K192=""),"HOLD — No Waiver","Clear")))</f>
        <v/>
      </c>
      <c r="Q192" s="5">
        <f>IF(AND(B192="",D192=""),"",IF(J192="","Missing Date",IF(OR(K192&lt;&gt;"",M192="Complete"),"Received / Complete",IF(L192&lt;&gt;"","Released Without Waiver",IF(OR(O192&gt;14,AND(I192&lt;&gt;"",I192&lt;=TODAY())),"Overdue",IF(AND(I192&lt;&gt;"",I192&lt;=TODAY()+7),"Due Soon","Requested / Pending"))))))</f>
        <v/>
      </c>
      <c r="R192">
        <f>IF(O192="","",O192+ROW()/10000)</f>
        <v/>
      </c>
    </row>
    <row r="193">
      <c r="O193" s="5">
        <f>IF(OR(J193="",K193&lt;&gt;"",M193="Complete"),"",TODAY()-J193)</f>
        <v/>
      </c>
      <c r="P193" s="5">
        <f>IF(AND(B193="",D193=""),"",IF(AND(L193&lt;&gt;"",OR(K193="",K193&gt;L193)),"Released Without Waiver",IF(AND(I193&lt;&gt;"",K193=""),"HOLD — No Waiver","Clear")))</f>
        <v/>
      </c>
      <c r="Q193" s="5">
        <f>IF(AND(B193="",D193=""),"",IF(J193="","Missing Date",IF(OR(K193&lt;&gt;"",M193="Complete"),"Received / Complete",IF(L193&lt;&gt;"","Released Without Waiver",IF(OR(O193&gt;14,AND(I193&lt;&gt;"",I193&lt;=TODAY())),"Overdue",IF(AND(I193&lt;&gt;"",I193&lt;=TODAY()+7),"Due Soon","Requested / Pending"))))))</f>
        <v/>
      </c>
      <c r="R193">
        <f>IF(O193="","",O193+ROW()/10000)</f>
        <v/>
      </c>
    </row>
    <row r="194">
      <c r="O194" s="5">
        <f>IF(OR(J194="",K194&lt;&gt;"",M194="Complete"),"",TODAY()-J194)</f>
        <v/>
      </c>
      <c r="P194" s="5">
        <f>IF(AND(B194="",D194=""),"",IF(AND(L194&lt;&gt;"",OR(K194="",K194&gt;L194)),"Released Without Waiver",IF(AND(I194&lt;&gt;"",K194=""),"HOLD — No Waiver","Clear")))</f>
        <v/>
      </c>
      <c r="Q194" s="5">
        <f>IF(AND(B194="",D194=""),"",IF(J194="","Missing Date",IF(OR(K194&lt;&gt;"",M194="Complete"),"Received / Complete",IF(L194&lt;&gt;"","Released Without Waiver",IF(OR(O194&gt;14,AND(I194&lt;&gt;"",I194&lt;=TODAY())),"Overdue",IF(AND(I194&lt;&gt;"",I194&lt;=TODAY()+7),"Due Soon","Requested / Pending"))))))</f>
        <v/>
      </c>
      <c r="R194">
        <f>IF(O194="","",O194+ROW()/10000)</f>
        <v/>
      </c>
    </row>
    <row r="195">
      <c r="O195" s="5">
        <f>IF(OR(J195="",K195&lt;&gt;"",M195="Complete"),"",TODAY()-J195)</f>
        <v/>
      </c>
      <c r="P195" s="5">
        <f>IF(AND(B195="",D195=""),"",IF(AND(L195&lt;&gt;"",OR(K195="",K195&gt;L195)),"Released Without Waiver",IF(AND(I195&lt;&gt;"",K195=""),"HOLD — No Waiver","Clear")))</f>
        <v/>
      </c>
      <c r="Q195" s="5">
        <f>IF(AND(B195="",D195=""),"",IF(J195="","Missing Date",IF(OR(K195&lt;&gt;"",M195="Complete"),"Received / Complete",IF(L195&lt;&gt;"","Released Without Waiver",IF(OR(O195&gt;14,AND(I195&lt;&gt;"",I195&lt;=TODAY())),"Overdue",IF(AND(I195&lt;&gt;"",I195&lt;=TODAY()+7),"Due Soon","Requested / Pending"))))))</f>
        <v/>
      </c>
      <c r="R195">
        <f>IF(O195="","",O195+ROW()/10000)</f>
        <v/>
      </c>
    </row>
    <row r="196">
      <c r="O196" s="5">
        <f>IF(OR(J196="",K196&lt;&gt;"",M196="Complete"),"",TODAY()-J196)</f>
        <v/>
      </c>
      <c r="P196" s="5">
        <f>IF(AND(B196="",D196=""),"",IF(AND(L196&lt;&gt;"",OR(K196="",K196&gt;L196)),"Released Without Waiver",IF(AND(I196&lt;&gt;"",K196=""),"HOLD — No Waiver","Clear")))</f>
        <v/>
      </c>
      <c r="Q196" s="5">
        <f>IF(AND(B196="",D196=""),"",IF(J196="","Missing Date",IF(OR(K196&lt;&gt;"",M196="Complete"),"Received / Complete",IF(L196&lt;&gt;"","Released Without Waiver",IF(OR(O196&gt;14,AND(I196&lt;&gt;"",I196&lt;=TODAY())),"Overdue",IF(AND(I196&lt;&gt;"",I196&lt;=TODAY()+7),"Due Soon","Requested / Pending"))))))</f>
        <v/>
      </c>
      <c r="R196">
        <f>IF(O196="","",O196+ROW()/10000)</f>
        <v/>
      </c>
    </row>
    <row r="197">
      <c r="O197" s="5">
        <f>IF(OR(J197="",K197&lt;&gt;"",M197="Complete"),"",TODAY()-J197)</f>
        <v/>
      </c>
      <c r="P197" s="5">
        <f>IF(AND(B197="",D197=""),"",IF(AND(L197&lt;&gt;"",OR(K197="",K197&gt;L197)),"Released Without Waiver",IF(AND(I197&lt;&gt;"",K197=""),"HOLD — No Waiver","Clear")))</f>
        <v/>
      </c>
      <c r="Q197" s="5">
        <f>IF(AND(B197="",D197=""),"",IF(J197="","Missing Date",IF(OR(K197&lt;&gt;"",M197="Complete"),"Received / Complete",IF(L197&lt;&gt;"","Released Without Waiver",IF(OR(O197&gt;14,AND(I197&lt;&gt;"",I197&lt;=TODAY())),"Overdue",IF(AND(I197&lt;&gt;"",I197&lt;=TODAY()+7),"Due Soon","Requested / Pending"))))))</f>
        <v/>
      </c>
      <c r="R197">
        <f>IF(O197="","",O197+ROW()/10000)</f>
        <v/>
      </c>
    </row>
    <row r="198">
      <c r="O198" s="5">
        <f>IF(OR(J198="",K198&lt;&gt;"",M198="Complete"),"",TODAY()-J198)</f>
        <v/>
      </c>
      <c r="P198" s="5">
        <f>IF(AND(B198="",D198=""),"",IF(AND(L198&lt;&gt;"",OR(K198="",K198&gt;L198)),"Released Without Waiver",IF(AND(I198&lt;&gt;"",K198=""),"HOLD — No Waiver","Clear")))</f>
        <v/>
      </c>
      <c r="Q198" s="5">
        <f>IF(AND(B198="",D198=""),"",IF(J198="","Missing Date",IF(OR(K198&lt;&gt;"",M198="Complete"),"Received / Complete",IF(L198&lt;&gt;"","Released Without Waiver",IF(OR(O198&gt;14,AND(I198&lt;&gt;"",I198&lt;=TODAY())),"Overdue",IF(AND(I198&lt;&gt;"",I198&lt;=TODAY()+7),"Due Soon","Requested / Pending"))))))</f>
        <v/>
      </c>
      <c r="R198">
        <f>IF(O198="","",O198+ROW()/10000)</f>
        <v/>
      </c>
    </row>
    <row r="199">
      <c r="O199" s="5">
        <f>IF(OR(J199="",K199&lt;&gt;"",M199="Complete"),"",TODAY()-J199)</f>
        <v/>
      </c>
      <c r="P199" s="5">
        <f>IF(AND(B199="",D199=""),"",IF(AND(L199&lt;&gt;"",OR(K199="",K199&gt;L199)),"Released Without Waiver",IF(AND(I199&lt;&gt;"",K199=""),"HOLD — No Waiver","Clear")))</f>
        <v/>
      </c>
      <c r="Q199" s="5">
        <f>IF(AND(B199="",D199=""),"",IF(J199="","Missing Date",IF(OR(K199&lt;&gt;"",M199="Complete"),"Received / Complete",IF(L199&lt;&gt;"","Released Without Waiver",IF(OR(O199&gt;14,AND(I199&lt;&gt;"",I199&lt;=TODAY())),"Overdue",IF(AND(I199&lt;&gt;"",I199&lt;=TODAY()+7),"Due Soon","Requested / Pending"))))))</f>
        <v/>
      </c>
      <c r="R199">
        <f>IF(O199="","",O199+ROW()/10000)</f>
        <v/>
      </c>
    </row>
    <row r="200">
      <c r="O200" s="5">
        <f>IF(OR(J200="",K200&lt;&gt;"",M200="Complete"),"",TODAY()-J200)</f>
        <v/>
      </c>
      <c r="P200" s="5">
        <f>IF(AND(B200="",D200=""),"",IF(AND(L200&lt;&gt;"",OR(K200="",K200&gt;L200)),"Released Without Waiver",IF(AND(I200&lt;&gt;"",K200=""),"HOLD — No Waiver","Clear")))</f>
        <v/>
      </c>
      <c r="Q200" s="5">
        <f>IF(AND(B200="",D200=""),"",IF(J200="","Missing Date",IF(OR(K200&lt;&gt;"",M200="Complete"),"Received / Complete",IF(L200&lt;&gt;"","Released Without Waiver",IF(OR(O200&gt;14,AND(I200&lt;&gt;"",I200&lt;=TODAY())),"Overdue",IF(AND(I200&lt;&gt;"",I200&lt;=TODAY()+7),"Due Soon","Requested / Pending"))))))</f>
        <v/>
      </c>
      <c r="R200">
        <f>IF(O200="","",O200+ROW()/10000)</f>
        <v/>
      </c>
    </row>
    <row r="201">
      <c r="O201" s="5">
        <f>IF(OR(J201="",K201&lt;&gt;"",M201="Complete"),"",TODAY()-J201)</f>
        <v/>
      </c>
      <c r="P201" s="5">
        <f>IF(AND(B201="",D201=""),"",IF(AND(L201&lt;&gt;"",OR(K201="",K201&gt;L201)),"Released Without Waiver",IF(AND(I201&lt;&gt;"",K201=""),"HOLD — No Waiver","Clear")))</f>
        <v/>
      </c>
      <c r="Q201" s="5">
        <f>IF(AND(B201="",D201=""),"",IF(J201="","Missing Date",IF(OR(K201&lt;&gt;"",M201="Complete"),"Received / Complete",IF(L201&lt;&gt;"","Released Without Waiver",IF(OR(O201&gt;14,AND(I201&lt;&gt;"",I201&lt;=TODAY())),"Overdue",IF(AND(I201&lt;&gt;"",I201&lt;=TODAY()+7),"Due Soon","Requested / Pending"))))))</f>
        <v/>
      </c>
      <c r="R201">
        <f>IF(O201="","",O201+ROW()/10000)</f>
        <v/>
      </c>
    </row>
    <row r="202">
      <c r="O202" s="5">
        <f>IF(OR(J202="",K202&lt;&gt;"",M202="Complete"),"",TODAY()-J202)</f>
        <v/>
      </c>
      <c r="P202" s="5">
        <f>IF(AND(B202="",D202=""),"",IF(AND(L202&lt;&gt;"",OR(K202="",K202&gt;L202)),"Released Without Waiver",IF(AND(I202&lt;&gt;"",K202=""),"HOLD — No Waiver","Clear")))</f>
        <v/>
      </c>
      <c r="Q202" s="5">
        <f>IF(AND(B202="",D202=""),"",IF(J202="","Missing Date",IF(OR(K202&lt;&gt;"",M202="Complete"),"Received / Complete",IF(L202&lt;&gt;"","Released Without Waiver",IF(OR(O202&gt;14,AND(I202&lt;&gt;"",I202&lt;=TODAY())),"Overdue",IF(AND(I202&lt;&gt;"",I202&lt;=TODAY()+7),"Due Soon","Requested / Pending"))))))</f>
        <v/>
      </c>
      <c r="R202">
        <f>IF(O202="","",O202+ROW()/10000)</f>
        <v/>
      </c>
    </row>
    <row r="203">
      <c r="O203" s="5">
        <f>IF(OR(J203="",K203&lt;&gt;"",M203="Complete"),"",TODAY()-J203)</f>
        <v/>
      </c>
      <c r="P203" s="5">
        <f>IF(AND(B203="",D203=""),"",IF(AND(L203&lt;&gt;"",OR(K203="",K203&gt;L203)),"Released Without Waiver",IF(AND(I203&lt;&gt;"",K203=""),"HOLD — No Waiver","Clear")))</f>
        <v/>
      </c>
      <c r="Q203" s="5">
        <f>IF(AND(B203="",D203=""),"",IF(J203="","Missing Date",IF(OR(K203&lt;&gt;"",M203="Complete"),"Received / Complete",IF(L203&lt;&gt;"","Released Without Waiver",IF(OR(O203&gt;14,AND(I203&lt;&gt;"",I203&lt;=TODAY())),"Overdue",IF(AND(I203&lt;&gt;"",I203&lt;=TODAY()+7),"Due Soon","Requested / Pending"))))))</f>
        <v/>
      </c>
      <c r="R203">
        <f>IF(O203="","",O203+ROW()/10000)</f>
        <v/>
      </c>
    </row>
    <row r="204">
      <c r="O204" s="5">
        <f>IF(OR(J204="",K204&lt;&gt;"",M204="Complete"),"",TODAY()-J204)</f>
        <v/>
      </c>
      <c r="P204" s="5">
        <f>IF(AND(B204="",D204=""),"",IF(AND(L204&lt;&gt;"",OR(K204="",K204&gt;L204)),"Released Without Waiver",IF(AND(I204&lt;&gt;"",K204=""),"HOLD — No Waiver","Clear")))</f>
        <v/>
      </c>
      <c r="Q204" s="5">
        <f>IF(AND(B204="",D204=""),"",IF(J204="","Missing Date",IF(OR(K204&lt;&gt;"",M204="Complete"),"Received / Complete",IF(L204&lt;&gt;"","Released Without Waiver",IF(OR(O204&gt;14,AND(I204&lt;&gt;"",I204&lt;=TODAY())),"Overdue",IF(AND(I204&lt;&gt;"",I204&lt;=TODAY()+7),"Due Soon","Requested / Pending"))))))</f>
        <v/>
      </c>
      <c r="R204">
        <f>IF(O204="","",O204+ROW()/10000)</f>
        <v/>
      </c>
    </row>
  </sheetData>
  <autoFilter ref="A4:R204"/>
  <mergeCells count="2">
    <mergeCell ref="A2:R2"/>
    <mergeCell ref="A1:R1"/>
  </mergeCells>
  <conditionalFormatting sqref="Q5:Q204">
    <cfRule type="expression" priority="1" dxfId="0">
      <formula>$Q5="Requested / Pending"</formula>
    </cfRule>
    <cfRule type="expression" priority="2" dxfId="1">
      <formula>$Q5="Due Soon"</formula>
    </cfRule>
    <cfRule type="expression" priority="3" dxfId="2">
      <formula>$Q5="Overdue"</formula>
    </cfRule>
    <cfRule type="expression" priority="4" dxfId="3">
      <formula>$Q5="Released Without Waiver"</formula>
    </cfRule>
    <cfRule type="expression" priority="5" dxfId="4">
      <formula>$Q5="Received / Complete"</formula>
    </cfRule>
    <cfRule type="expression" priority="6" dxfId="5">
      <formula>$Q5="Missing Date"</formula>
    </cfRule>
  </conditionalFormatting>
  <conditionalFormatting sqref="P5:P204">
    <cfRule type="expression" priority="7" dxfId="4">
      <formula>$P5="Clear"</formula>
    </cfRule>
    <cfRule type="expression" priority="8" dxfId="6">
      <formula>$P5="HOLD — No Waiver"</formula>
    </cfRule>
    <cfRule type="expression" priority="9" dxfId="3">
      <formula>$P5="Released Without Waiver"</formula>
    </cfRule>
  </conditionalFormatting>
  <conditionalFormatting sqref="O5:O204">
    <cfRule type="colorScale" priority="10">
      <colorScale>
        <cfvo type="num" val="0"/>
        <cfvo type="num" val="7"/>
        <cfvo type="num" val="21"/>
        <color rgb="00DCFCE7"/>
        <color rgb="00FEF3C7"/>
        <color rgb="00FCA5A5"/>
      </colorScale>
    </cfRule>
  </conditionalFormatting>
  <dataValidations count="7">
    <dataValidation sqref="A5:A204" showDropDown="0" showInputMessage="0" showErrorMessage="1" allowBlank="1" type="list">
      <formula1>Lookup!$F$2:$F$2</formula1>
    </dataValidation>
    <dataValidation sqref="B5:B204" showDropDown="0" showInputMessage="0" showErrorMessage="0" allowBlank="1" type="list">
      <formula1>Lookup!$A$2:$A$5</formula1>
    </dataValidation>
    <dataValidation sqref="C5:C204" showDropDown="0" showInputMessage="0" showErrorMessage="0" allowBlank="1" type="list">
      <formula1>Lookup!$B$2:$B$7</formula1>
    </dataValidation>
    <dataValidation sqref="E5:E204" showDropDown="0" showInputMessage="0" showErrorMessage="1" allowBlank="1" type="list">
      <formula1>Lookup!$C$2:$C$5</formula1>
    </dataValidation>
    <dataValidation sqref="F5:F204" showDropDown="0" showInputMessage="0" showErrorMessage="1" allowBlank="1" type="list">
      <formula1>Lookup!$D$2:$D$5</formula1>
    </dataValidation>
    <dataValidation sqref="M5:M204" showDropDown="0" showInputMessage="0" showErrorMessage="1" allowBlank="1" type="list">
      <formula1>Lookup!$E$2:$E$5</formula1>
    </dataValidation>
    <dataValidation sqref="N5:N204" showDropDown="0" showInputMessage="0" showErrorMessage="0" allowBlank="1" type="list">
      <formula1>Lookup!$I$2:$I$5</formula1>
    </dataValidation>
  </dataValidations>
  <hyperlinks>
    <hyperlink xmlns:r="http://schemas.openxmlformats.org/officeDocument/2006/relationships" ref="A1"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52"/>
  <sheetViews>
    <sheetView showGridLines="0" workbookViewId="0">
      <selection activeCell="A1" sqref="A1"/>
    </sheetView>
  </sheetViews>
  <sheetFormatPr baseColWidth="8" defaultRowHeight="15"/>
  <cols>
    <col width="44" customWidth="1" min="1" max="1"/>
    <col width="28" customWidth="1" min="2" max="2"/>
    <col width="12" customWidth="1" min="3" max="3"/>
    <col width="22" customWidth="1" min="4" max="4"/>
    <col width="16" customWidth="1" min="5" max="5"/>
    <col width="22" customWidth="1" min="6" max="6"/>
  </cols>
  <sheetData>
    <row r="1">
      <c r="A1" s="1" t="inlineStr">
        <is>
          <t>Lien Waiver Collection Dashboard</t>
        </is>
      </c>
    </row>
    <row r="2" ht="36" customHeight="1">
      <c r="A2" s="9" t="inlineStr">
        <is>
          <t>Auto-calculated from Lien Waiver Tracker. Counts only real rows (blank rows stay blank). Track-and-remind only; not legal advice; lien-waiver forms and rules vary by state — confirm with counsel and the statutory forms that apply.</t>
        </is>
      </c>
    </row>
    <row r="4">
      <c r="A4" s="10" t="inlineStr">
        <is>
          <t>Collection Overview</t>
        </is>
      </c>
    </row>
    <row r="5">
      <c r="A5" s="11" t="inlineStr">
        <is>
          <t>Total Waivers Tracked</t>
        </is>
      </c>
      <c r="C5" s="12">
        <f>COUNTIF('Lien Waiver Tracker'!Q5:Q204,"?*")</f>
        <v/>
      </c>
    </row>
    <row r="6">
      <c r="A6" s="13" t="inlineStr">
        <is>
          <t>Released Without Waiver</t>
        </is>
      </c>
      <c r="C6" s="14">
        <f>COUNTIF('Lien Waiver Tracker'!Q5:Q204,"Released Without Waiver")</f>
        <v/>
      </c>
    </row>
    <row r="7">
      <c r="A7" s="15" t="inlineStr">
        <is>
          <t>Overdue</t>
        </is>
      </c>
      <c r="C7" s="16">
        <f>COUNTIF('Lien Waiver Tracker'!Q5:Q204,"Overdue")</f>
        <v/>
      </c>
    </row>
    <row r="8">
      <c r="A8" s="11" t="inlineStr">
        <is>
          <t>Due Soon</t>
        </is>
      </c>
      <c r="C8" s="12">
        <f>COUNTIF('Lien Waiver Tracker'!Q5:Q204,"Due Soon")</f>
        <v/>
      </c>
    </row>
    <row r="9">
      <c r="A9" s="11" t="inlineStr">
        <is>
          <t>Requested / Pending</t>
        </is>
      </c>
      <c r="C9" s="12">
        <f>COUNTIF('Lien Waiver Tracker'!Q5:Q204,"Requested / Pending")</f>
        <v/>
      </c>
    </row>
    <row r="10">
      <c r="A10" s="11" t="inlineStr">
        <is>
          <t>Received / Complete</t>
        </is>
      </c>
      <c r="C10" s="12">
        <f>COUNTIF('Lien Waiver Tracker'!Q5:Q204,"Received / Complete")</f>
        <v/>
      </c>
    </row>
    <row r="11">
      <c r="A11" s="11" t="inlineStr">
        <is>
          <t>Missing Date</t>
        </is>
      </c>
      <c r="C11" s="12">
        <f>COUNTIF('Lien Waiver Tracker'!Q5:Q204,"Missing Date")</f>
        <v/>
      </c>
    </row>
    <row r="12">
      <c r="A12" s="17" t="inlineStr">
        <is>
          <t>Payment Holds (HOLD — No Waiver)</t>
        </is>
      </c>
      <c r="C12" s="18">
        <f>COUNTIF('Lien Waiver Tracker'!P5:P204,"HOLD — No Waiver")</f>
        <v/>
      </c>
    </row>
    <row r="13">
      <c r="A13" s="13" t="inlineStr">
        <is>
          <t>Payments Released Without Waiver (flag)</t>
        </is>
      </c>
      <c r="C13" s="14">
        <f>COUNTIF('Lien Waiver Tracker'!P5:P204,"Released Without Waiver")</f>
        <v/>
      </c>
    </row>
    <row r="14">
      <c r="A14" s="11" t="inlineStr">
        <is>
          <t>Collection Health Score % (received ÷ total)</t>
        </is>
      </c>
      <c r="C14" s="19">
        <f>IFERROR(C10/MAX(C5,1),0)</f>
        <v/>
      </c>
    </row>
    <row r="16">
      <c r="A16" s="10" t="inlineStr">
        <is>
          <t>Missing-Waiver Queue — top 10 open by days outstanding (ties broken by row, no duplicates)</t>
        </is>
      </c>
    </row>
    <row r="17">
      <c r="A17" s="3" t="inlineStr">
        <is>
          <t>Party</t>
        </is>
      </c>
      <c r="B17" s="3" t="inlineStr">
        <is>
          <t>Project</t>
        </is>
      </c>
      <c r="C17" s="3" t="inlineStr">
        <is>
          <t>Draw</t>
        </is>
      </c>
      <c r="D17" s="3" t="inlineStr">
        <is>
          <t>Waiver Type</t>
        </is>
      </c>
      <c r="E17" s="3" t="inlineStr">
        <is>
          <t>Days Outstanding</t>
        </is>
      </c>
      <c r="F17" s="3" t="inlineStr">
        <is>
          <t>Hold Flag</t>
        </is>
      </c>
    </row>
    <row r="18">
      <c r="A18" s="5">
        <f>IF(E18="","",INDEX('Lien Waiver Tracker'!D5:D204,MATCH(LARGE('Lien Waiver Tracker'!R5:R204,1),'Lien Waiver Tracker'!R5:R204,0)))</f>
        <v/>
      </c>
      <c r="B18" s="5">
        <f>IF(E18="","",INDEX('Lien Waiver Tracker'!B5:B204,MATCH(LARGE('Lien Waiver Tracker'!R5:R204,1),'Lien Waiver Tracker'!R5:R204,0)))</f>
        <v/>
      </c>
      <c r="C18" s="5">
        <f>IF(E18="","",INDEX('Lien Waiver Tracker'!C5:C204,MATCH(LARGE('Lien Waiver Tracker'!R5:R204,1),'Lien Waiver Tracker'!R5:R204,0)))</f>
        <v/>
      </c>
      <c r="D18" s="5">
        <f>IF(E18="","",INDEX('Lien Waiver Tracker'!F5:F204,MATCH(LARGE('Lien Waiver Tracker'!R5:R204,1),'Lien Waiver Tracker'!R5:R204,0)))</f>
        <v/>
      </c>
      <c r="E18" s="5">
        <f>IF(IFERROR(LARGE('Lien Waiver Tracker'!R5:R204,1),"")="","",INT(IFERROR(LARGE('Lien Waiver Tracker'!R5:R204,1),"")))</f>
        <v/>
      </c>
      <c r="F18" s="5">
        <f>IF(E18="","",INDEX('Lien Waiver Tracker'!P5:P204,MATCH(LARGE('Lien Waiver Tracker'!R5:R204,1),'Lien Waiver Tracker'!R5:R204,0)))</f>
        <v/>
      </c>
    </row>
    <row r="19">
      <c r="A19" s="5">
        <f>IF(E19="","",INDEX('Lien Waiver Tracker'!D5:D204,MATCH(LARGE('Lien Waiver Tracker'!R5:R204,2),'Lien Waiver Tracker'!R5:R204,0)))</f>
        <v/>
      </c>
      <c r="B19" s="5">
        <f>IF(E19="","",INDEX('Lien Waiver Tracker'!B5:B204,MATCH(LARGE('Lien Waiver Tracker'!R5:R204,2),'Lien Waiver Tracker'!R5:R204,0)))</f>
        <v/>
      </c>
      <c r="C19" s="5">
        <f>IF(E19="","",INDEX('Lien Waiver Tracker'!C5:C204,MATCH(LARGE('Lien Waiver Tracker'!R5:R204,2),'Lien Waiver Tracker'!R5:R204,0)))</f>
        <v/>
      </c>
      <c r="D19" s="5">
        <f>IF(E19="","",INDEX('Lien Waiver Tracker'!F5:F204,MATCH(LARGE('Lien Waiver Tracker'!R5:R204,2),'Lien Waiver Tracker'!R5:R204,0)))</f>
        <v/>
      </c>
      <c r="E19" s="5">
        <f>IF(IFERROR(LARGE('Lien Waiver Tracker'!R5:R204,2),"")="","",INT(IFERROR(LARGE('Lien Waiver Tracker'!R5:R204,2),"")))</f>
        <v/>
      </c>
      <c r="F19" s="5">
        <f>IF(E19="","",INDEX('Lien Waiver Tracker'!P5:P204,MATCH(LARGE('Lien Waiver Tracker'!R5:R204,2),'Lien Waiver Tracker'!R5:R204,0)))</f>
        <v/>
      </c>
    </row>
    <row r="20">
      <c r="A20" s="5">
        <f>IF(E20="","",INDEX('Lien Waiver Tracker'!D5:D204,MATCH(LARGE('Lien Waiver Tracker'!R5:R204,3),'Lien Waiver Tracker'!R5:R204,0)))</f>
        <v/>
      </c>
      <c r="B20" s="5">
        <f>IF(E20="","",INDEX('Lien Waiver Tracker'!B5:B204,MATCH(LARGE('Lien Waiver Tracker'!R5:R204,3),'Lien Waiver Tracker'!R5:R204,0)))</f>
        <v/>
      </c>
      <c r="C20" s="5">
        <f>IF(E20="","",INDEX('Lien Waiver Tracker'!C5:C204,MATCH(LARGE('Lien Waiver Tracker'!R5:R204,3),'Lien Waiver Tracker'!R5:R204,0)))</f>
        <v/>
      </c>
      <c r="D20" s="5">
        <f>IF(E20="","",INDEX('Lien Waiver Tracker'!F5:F204,MATCH(LARGE('Lien Waiver Tracker'!R5:R204,3),'Lien Waiver Tracker'!R5:R204,0)))</f>
        <v/>
      </c>
      <c r="E20" s="5">
        <f>IF(IFERROR(LARGE('Lien Waiver Tracker'!R5:R204,3),"")="","",INT(IFERROR(LARGE('Lien Waiver Tracker'!R5:R204,3),"")))</f>
        <v/>
      </c>
      <c r="F20" s="5">
        <f>IF(E20="","",INDEX('Lien Waiver Tracker'!P5:P204,MATCH(LARGE('Lien Waiver Tracker'!R5:R204,3),'Lien Waiver Tracker'!R5:R204,0)))</f>
        <v/>
      </c>
    </row>
    <row r="21">
      <c r="A21" s="5">
        <f>IF(E21="","",INDEX('Lien Waiver Tracker'!D5:D204,MATCH(LARGE('Lien Waiver Tracker'!R5:R204,4),'Lien Waiver Tracker'!R5:R204,0)))</f>
        <v/>
      </c>
      <c r="B21" s="5">
        <f>IF(E21="","",INDEX('Lien Waiver Tracker'!B5:B204,MATCH(LARGE('Lien Waiver Tracker'!R5:R204,4),'Lien Waiver Tracker'!R5:R204,0)))</f>
        <v/>
      </c>
      <c r="C21" s="5">
        <f>IF(E21="","",INDEX('Lien Waiver Tracker'!C5:C204,MATCH(LARGE('Lien Waiver Tracker'!R5:R204,4),'Lien Waiver Tracker'!R5:R204,0)))</f>
        <v/>
      </c>
      <c r="D21" s="5">
        <f>IF(E21="","",INDEX('Lien Waiver Tracker'!F5:F204,MATCH(LARGE('Lien Waiver Tracker'!R5:R204,4),'Lien Waiver Tracker'!R5:R204,0)))</f>
        <v/>
      </c>
      <c r="E21" s="5">
        <f>IF(IFERROR(LARGE('Lien Waiver Tracker'!R5:R204,4),"")="","",INT(IFERROR(LARGE('Lien Waiver Tracker'!R5:R204,4),"")))</f>
        <v/>
      </c>
      <c r="F21" s="5">
        <f>IF(E21="","",INDEX('Lien Waiver Tracker'!P5:P204,MATCH(LARGE('Lien Waiver Tracker'!R5:R204,4),'Lien Waiver Tracker'!R5:R204,0)))</f>
        <v/>
      </c>
    </row>
    <row r="22">
      <c r="A22" s="5">
        <f>IF(E22="","",INDEX('Lien Waiver Tracker'!D5:D204,MATCH(LARGE('Lien Waiver Tracker'!R5:R204,5),'Lien Waiver Tracker'!R5:R204,0)))</f>
        <v/>
      </c>
      <c r="B22" s="5">
        <f>IF(E22="","",INDEX('Lien Waiver Tracker'!B5:B204,MATCH(LARGE('Lien Waiver Tracker'!R5:R204,5),'Lien Waiver Tracker'!R5:R204,0)))</f>
        <v/>
      </c>
      <c r="C22" s="5">
        <f>IF(E22="","",INDEX('Lien Waiver Tracker'!C5:C204,MATCH(LARGE('Lien Waiver Tracker'!R5:R204,5),'Lien Waiver Tracker'!R5:R204,0)))</f>
        <v/>
      </c>
      <c r="D22" s="5">
        <f>IF(E22="","",INDEX('Lien Waiver Tracker'!F5:F204,MATCH(LARGE('Lien Waiver Tracker'!R5:R204,5),'Lien Waiver Tracker'!R5:R204,0)))</f>
        <v/>
      </c>
      <c r="E22" s="5">
        <f>IF(IFERROR(LARGE('Lien Waiver Tracker'!R5:R204,5),"")="","",INT(IFERROR(LARGE('Lien Waiver Tracker'!R5:R204,5),"")))</f>
        <v/>
      </c>
      <c r="F22" s="5">
        <f>IF(E22="","",INDEX('Lien Waiver Tracker'!P5:P204,MATCH(LARGE('Lien Waiver Tracker'!R5:R204,5),'Lien Waiver Tracker'!R5:R204,0)))</f>
        <v/>
      </c>
    </row>
    <row r="23">
      <c r="A23" s="5">
        <f>IF(E23="","",INDEX('Lien Waiver Tracker'!D5:D204,MATCH(LARGE('Lien Waiver Tracker'!R5:R204,6),'Lien Waiver Tracker'!R5:R204,0)))</f>
        <v/>
      </c>
      <c r="B23" s="5">
        <f>IF(E23="","",INDEX('Lien Waiver Tracker'!B5:B204,MATCH(LARGE('Lien Waiver Tracker'!R5:R204,6),'Lien Waiver Tracker'!R5:R204,0)))</f>
        <v/>
      </c>
      <c r="C23" s="5">
        <f>IF(E23="","",INDEX('Lien Waiver Tracker'!C5:C204,MATCH(LARGE('Lien Waiver Tracker'!R5:R204,6),'Lien Waiver Tracker'!R5:R204,0)))</f>
        <v/>
      </c>
      <c r="D23" s="5">
        <f>IF(E23="","",INDEX('Lien Waiver Tracker'!F5:F204,MATCH(LARGE('Lien Waiver Tracker'!R5:R204,6),'Lien Waiver Tracker'!R5:R204,0)))</f>
        <v/>
      </c>
      <c r="E23" s="5">
        <f>IF(IFERROR(LARGE('Lien Waiver Tracker'!R5:R204,6),"")="","",INT(IFERROR(LARGE('Lien Waiver Tracker'!R5:R204,6),"")))</f>
        <v/>
      </c>
      <c r="F23" s="5">
        <f>IF(E23="","",INDEX('Lien Waiver Tracker'!P5:P204,MATCH(LARGE('Lien Waiver Tracker'!R5:R204,6),'Lien Waiver Tracker'!R5:R204,0)))</f>
        <v/>
      </c>
    </row>
    <row r="24">
      <c r="A24" s="5">
        <f>IF(E24="","",INDEX('Lien Waiver Tracker'!D5:D204,MATCH(LARGE('Lien Waiver Tracker'!R5:R204,7),'Lien Waiver Tracker'!R5:R204,0)))</f>
        <v/>
      </c>
      <c r="B24" s="5">
        <f>IF(E24="","",INDEX('Lien Waiver Tracker'!B5:B204,MATCH(LARGE('Lien Waiver Tracker'!R5:R204,7),'Lien Waiver Tracker'!R5:R204,0)))</f>
        <v/>
      </c>
      <c r="C24" s="5">
        <f>IF(E24="","",INDEX('Lien Waiver Tracker'!C5:C204,MATCH(LARGE('Lien Waiver Tracker'!R5:R204,7),'Lien Waiver Tracker'!R5:R204,0)))</f>
        <v/>
      </c>
      <c r="D24" s="5">
        <f>IF(E24="","",INDEX('Lien Waiver Tracker'!F5:F204,MATCH(LARGE('Lien Waiver Tracker'!R5:R204,7),'Lien Waiver Tracker'!R5:R204,0)))</f>
        <v/>
      </c>
      <c r="E24" s="5">
        <f>IF(IFERROR(LARGE('Lien Waiver Tracker'!R5:R204,7),"")="","",INT(IFERROR(LARGE('Lien Waiver Tracker'!R5:R204,7),"")))</f>
        <v/>
      </c>
      <c r="F24" s="5">
        <f>IF(E24="","",INDEX('Lien Waiver Tracker'!P5:P204,MATCH(LARGE('Lien Waiver Tracker'!R5:R204,7),'Lien Waiver Tracker'!R5:R204,0)))</f>
        <v/>
      </c>
    </row>
    <row r="25">
      <c r="A25" s="5">
        <f>IF(E25="","",INDEX('Lien Waiver Tracker'!D5:D204,MATCH(LARGE('Lien Waiver Tracker'!R5:R204,8),'Lien Waiver Tracker'!R5:R204,0)))</f>
        <v/>
      </c>
      <c r="B25" s="5">
        <f>IF(E25="","",INDEX('Lien Waiver Tracker'!B5:B204,MATCH(LARGE('Lien Waiver Tracker'!R5:R204,8),'Lien Waiver Tracker'!R5:R204,0)))</f>
        <v/>
      </c>
      <c r="C25" s="5">
        <f>IF(E25="","",INDEX('Lien Waiver Tracker'!C5:C204,MATCH(LARGE('Lien Waiver Tracker'!R5:R204,8),'Lien Waiver Tracker'!R5:R204,0)))</f>
        <v/>
      </c>
      <c r="D25" s="5">
        <f>IF(E25="","",INDEX('Lien Waiver Tracker'!F5:F204,MATCH(LARGE('Lien Waiver Tracker'!R5:R204,8),'Lien Waiver Tracker'!R5:R204,0)))</f>
        <v/>
      </c>
      <c r="E25" s="5">
        <f>IF(IFERROR(LARGE('Lien Waiver Tracker'!R5:R204,8),"")="","",INT(IFERROR(LARGE('Lien Waiver Tracker'!R5:R204,8),"")))</f>
        <v/>
      </c>
      <c r="F25" s="5">
        <f>IF(E25="","",INDEX('Lien Waiver Tracker'!P5:P204,MATCH(LARGE('Lien Waiver Tracker'!R5:R204,8),'Lien Waiver Tracker'!R5:R204,0)))</f>
        <v/>
      </c>
    </row>
    <row r="26">
      <c r="A26" s="5">
        <f>IF(E26="","",INDEX('Lien Waiver Tracker'!D5:D204,MATCH(LARGE('Lien Waiver Tracker'!R5:R204,9),'Lien Waiver Tracker'!R5:R204,0)))</f>
        <v/>
      </c>
      <c r="B26" s="5">
        <f>IF(E26="","",INDEX('Lien Waiver Tracker'!B5:B204,MATCH(LARGE('Lien Waiver Tracker'!R5:R204,9),'Lien Waiver Tracker'!R5:R204,0)))</f>
        <v/>
      </c>
      <c r="C26" s="5">
        <f>IF(E26="","",INDEX('Lien Waiver Tracker'!C5:C204,MATCH(LARGE('Lien Waiver Tracker'!R5:R204,9),'Lien Waiver Tracker'!R5:R204,0)))</f>
        <v/>
      </c>
      <c r="D26" s="5">
        <f>IF(E26="","",INDEX('Lien Waiver Tracker'!F5:F204,MATCH(LARGE('Lien Waiver Tracker'!R5:R204,9),'Lien Waiver Tracker'!R5:R204,0)))</f>
        <v/>
      </c>
      <c r="E26" s="5">
        <f>IF(IFERROR(LARGE('Lien Waiver Tracker'!R5:R204,9),"")="","",INT(IFERROR(LARGE('Lien Waiver Tracker'!R5:R204,9),"")))</f>
        <v/>
      </c>
      <c r="F26" s="5">
        <f>IF(E26="","",INDEX('Lien Waiver Tracker'!P5:P204,MATCH(LARGE('Lien Waiver Tracker'!R5:R204,9),'Lien Waiver Tracker'!R5:R204,0)))</f>
        <v/>
      </c>
    </row>
    <row r="27">
      <c r="A27" s="5">
        <f>IF(E27="","",INDEX('Lien Waiver Tracker'!D5:D204,MATCH(LARGE('Lien Waiver Tracker'!R5:R204,10),'Lien Waiver Tracker'!R5:R204,0)))</f>
        <v/>
      </c>
      <c r="B27" s="5">
        <f>IF(E27="","",INDEX('Lien Waiver Tracker'!B5:B204,MATCH(LARGE('Lien Waiver Tracker'!R5:R204,10),'Lien Waiver Tracker'!R5:R204,0)))</f>
        <v/>
      </c>
      <c r="C27" s="5">
        <f>IF(E27="","",INDEX('Lien Waiver Tracker'!C5:C204,MATCH(LARGE('Lien Waiver Tracker'!R5:R204,10),'Lien Waiver Tracker'!R5:R204,0)))</f>
        <v/>
      </c>
      <c r="D27" s="5">
        <f>IF(E27="","",INDEX('Lien Waiver Tracker'!F5:F204,MATCH(LARGE('Lien Waiver Tracker'!R5:R204,10),'Lien Waiver Tracker'!R5:R204,0)))</f>
        <v/>
      </c>
      <c r="E27" s="5">
        <f>IF(IFERROR(LARGE('Lien Waiver Tracker'!R5:R204,10),"")="","",INT(IFERROR(LARGE('Lien Waiver Tracker'!R5:R204,10),"")))</f>
        <v/>
      </c>
      <c r="F27" s="5">
        <f>IF(E27="","",INDEX('Lien Waiver Tracker'!P5:P204,MATCH(LARGE('Lien Waiver Tracker'!R5:R204,10),'Lien Waiver Tracker'!R5:R204,0)))</f>
        <v/>
      </c>
    </row>
    <row r="29">
      <c r="A29" s="10" t="inlineStr">
        <is>
          <t>Completion % by Project</t>
        </is>
      </c>
    </row>
    <row r="30">
      <c r="A30" s="3" t="inlineStr">
        <is>
          <t>Project</t>
        </is>
      </c>
      <c r="B30" s="3" t="inlineStr">
        <is>
          <t>Waivers</t>
        </is>
      </c>
      <c r="C30" s="3" t="inlineStr">
        <is>
          <t>Received</t>
        </is>
      </c>
      <c r="D30" s="3" t="inlineStr">
        <is>
          <t>Completion %</t>
        </is>
      </c>
    </row>
    <row r="31">
      <c r="A31" s="5">
        <f>Lookup!A2</f>
        <v/>
      </c>
      <c r="B31" s="5">
        <f>COUNTIFS('Lien Waiver Tracker'!B5:B204,A31,'Lien Waiver Tracker'!Q5:Q204,"?*")</f>
        <v/>
      </c>
      <c r="C31" s="5">
        <f>COUNTIFS('Lien Waiver Tracker'!B5:B204,A31,'Lien Waiver Tracker'!Q5:Q204,"Received / Complete")</f>
        <v/>
      </c>
      <c r="D31" s="20">
        <f>IF(B31=0,"",C31/B31)</f>
        <v/>
      </c>
    </row>
    <row r="32">
      <c r="A32" s="5">
        <f>Lookup!A3</f>
        <v/>
      </c>
      <c r="B32" s="5">
        <f>COUNTIFS('Lien Waiver Tracker'!B5:B204,A32,'Lien Waiver Tracker'!Q5:Q204,"?*")</f>
        <v/>
      </c>
      <c r="C32" s="5">
        <f>COUNTIFS('Lien Waiver Tracker'!B5:B204,A32,'Lien Waiver Tracker'!Q5:Q204,"Received / Complete")</f>
        <v/>
      </c>
      <c r="D32" s="20">
        <f>IF(B32=0,"",C32/B32)</f>
        <v/>
      </c>
    </row>
    <row r="33">
      <c r="A33" s="5">
        <f>Lookup!A4</f>
        <v/>
      </c>
      <c r="B33" s="5">
        <f>COUNTIFS('Lien Waiver Tracker'!B5:B204,A33,'Lien Waiver Tracker'!Q5:Q204,"?*")</f>
        <v/>
      </c>
      <c r="C33" s="5">
        <f>COUNTIFS('Lien Waiver Tracker'!B5:B204,A33,'Lien Waiver Tracker'!Q5:Q204,"Received / Complete")</f>
        <v/>
      </c>
      <c r="D33" s="20">
        <f>IF(B33=0,"",C33/B33)</f>
        <v/>
      </c>
    </row>
    <row r="34">
      <c r="A34" s="5">
        <f>Lookup!A5</f>
        <v/>
      </c>
      <c r="B34" s="5">
        <f>COUNTIFS('Lien Waiver Tracker'!B5:B204,A34,'Lien Waiver Tracker'!Q5:Q204,"?*")</f>
        <v/>
      </c>
      <c r="C34" s="5">
        <f>COUNTIFS('Lien Waiver Tracker'!B5:B204,A34,'Lien Waiver Tracker'!Q5:Q204,"Received / Complete")</f>
        <v/>
      </c>
      <c r="D34" s="20">
        <f>IF(B34=0,"",C34/B34)</f>
        <v/>
      </c>
    </row>
    <row r="36">
      <c r="A36" s="10" t="inlineStr">
        <is>
          <t>Completion % by Draw / Pay App</t>
        </is>
      </c>
    </row>
    <row r="37">
      <c r="A37" s="3" t="inlineStr">
        <is>
          <t>Draw</t>
        </is>
      </c>
      <c r="B37" s="3" t="inlineStr">
        <is>
          <t>Waivers</t>
        </is>
      </c>
      <c r="C37" s="3" t="inlineStr">
        <is>
          <t>Received</t>
        </is>
      </c>
      <c r="D37" s="3" t="inlineStr">
        <is>
          <t>Completion %</t>
        </is>
      </c>
    </row>
    <row r="38">
      <c r="A38" s="5">
        <f>Lookup!B2</f>
        <v/>
      </c>
      <c r="B38" s="5">
        <f>COUNTIFS('Lien Waiver Tracker'!C5:C204,A38,'Lien Waiver Tracker'!Q5:Q204,"?*")</f>
        <v/>
      </c>
      <c r="C38" s="5">
        <f>COUNTIFS('Lien Waiver Tracker'!C5:C204,A38,'Lien Waiver Tracker'!Q5:Q204,"Received / Complete")</f>
        <v/>
      </c>
      <c r="D38" s="20">
        <f>IF(B38=0,"",C38/B38)</f>
        <v/>
      </c>
    </row>
    <row r="39">
      <c r="A39" s="5">
        <f>Lookup!B3</f>
        <v/>
      </c>
      <c r="B39" s="5">
        <f>COUNTIFS('Lien Waiver Tracker'!C5:C204,A39,'Lien Waiver Tracker'!Q5:Q204,"?*")</f>
        <v/>
      </c>
      <c r="C39" s="5">
        <f>COUNTIFS('Lien Waiver Tracker'!C5:C204,A39,'Lien Waiver Tracker'!Q5:Q204,"Received / Complete")</f>
        <v/>
      </c>
      <c r="D39" s="20">
        <f>IF(B39=0,"",C39/B39)</f>
        <v/>
      </c>
    </row>
    <row r="40">
      <c r="A40" s="5">
        <f>Lookup!B4</f>
        <v/>
      </c>
      <c r="B40" s="5">
        <f>COUNTIFS('Lien Waiver Tracker'!C5:C204,A40,'Lien Waiver Tracker'!Q5:Q204,"?*")</f>
        <v/>
      </c>
      <c r="C40" s="5">
        <f>COUNTIFS('Lien Waiver Tracker'!C5:C204,A40,'Lien Waiver Tracker'!Q5:Q204,"Received / Complete")</f>
        <v/>
      </c>
      <c r="D40" s="20">
        <f>IF(B40=0,"",C40/B40)</f>
        <v/>
      </c>
    </row>
    <row r="41">
      <c r="A41" s="5">
        <f>Lookup!B5</f>
        <v/>
      </c>
      <c r="B41" s="5">
        <f>COUNTIFS('Lien Waiver Tracker'!C5:C204,A41,'Lien Waiver Tracker'!Q5:Q204,"?*")</f>
        <v/>
      </c>
      <c r="C41" s="5">
        <f>COUNTIFS('Lien Waiver Tracker'!C5:C204,A41,'Lien Waiver Tracker'!Q5:Q204,"Received / Complete")</f>
        <v/>
      </c>
      <c r="D41" s="20">
        <f>IF(B41=0,"",C41/B41)</f>
        <v/>
      </c>
    </row>
    <row r="42">
      <c r="A42" s="5">
        <f>Lookup!B6</f>
        <v/>
      </c>
      <c r="B42" s="5">
        <f>COUNTIFS('Lien Waiver Tracker'!C5:C204,A42,'Lien Waiver Tracker'!Q5:Q204,"?*")</f>
        <v/>
      </c>
      <c r="C42" s="5">
        <f>COUNTIFS('Lien Waiver Tracker'!C5:C204,A42,'Lien Waiver Tracker'!Q5:Q204,"Received / Complete")</f>
        <v/>
      </c>
      <c r="D42" s="20">
        <f>IF(B42=0,"",C42/B42)</f>
        <v/>
      </c>
    </row>
    <row r="43">
      <c r="A43" s="5">
        <f>Lookup!B7</f>
        <v/>
      </c>
      <c r="B43" s="5">
        <f>COUNTIFS('Lien Waiver Tracker'!C5:C204,A43,'Lien Waiver Tracker'!Q5:Q204,"?*")</f>
        <v/>
      </c>
      <c r="C43" s="5">
        <f>COUNTIFS('Lien Waiver Tracker'!C5:C204,A43,'Lien Waiver Tracker'!Q5:Q204,"Received / Complete")</f>
        <v/>
      </c>
      <c r="D43" s="20">
        <f>IF(B43=0,"",C43/B43)</f>
        <v/>
      </c>
    </row>
    <row r="45">
      <c r="A45" s="10" t="inlineStr">
        <is>
          <t>By Party Type</t>
        </is>
      </c>
    </row>
    <row r="46">
      <c r="A46" s="21" t="inlineStr">
        <is>
          <t>Subcontractor</t>
        </is>
      </c>
      <c r="C46" s="11">
        <f>COUNTIF('Lien Waiver Tracker'!E5:E204,"Subcontractor")</f>
        <v/>
      </c>
    </row>
    <row r="47">
      <c r="A47" s="21" t="inlineStr">
        <is>
          <t>Supplier</t>
        </is>
      </c>
      <c r="C47" s="11">
        <f>COUNTIF('Lien Waiver Tracker'!E5:E204,"Supplier")</f>
        <v/>
      </c>
    </row>
    <row r="48">
      <c r="A48" s="21" t="inlineStr">
        <is>
          <t>Sub-tier</t>
        </is>
      </c>
      <c r="C48" s="11">
        <f>COUNTIF('Lien Waiver Tracker'!E5:E204,"Sub-tier")</f>
        <v/>
      </c>
    </row>
    <row r="49">
      <c r="A49" s="21" t="inlineStr">
        <is>
          <t>GC</t>
        </is>
      </c>
      <c r="C49" s="11">
        <f>COUNTIF('Lien Waiver Tracker'!E5:E204,"GC")</f>
        <v/>
      </c>
    </row>
    <row r="51">
      <c r="A51" s="22" t="inlineStr">
        <is>
          <t>Need automatic Email, SMS and WhatsApp reminders to chase every lien waiver before the draw? Try Remindax</t>
        </is>
      </c>
    </row>
    <row r="52">
      <c r="A52" s="23" t="inlineStr">
        <is>
          <t>https://www.remindax.com/</t>
        </is>
      </c>
    </row>
  </sheetData>
  <mergeCells count="3">
    <mergeCell ref="A2:F2"/>
    <mergeCell ref="A51:F51"/>
    <mergeCell ref="A1:F1"/>
  </mergeCells>
  <hyperlinks>
    <hyperlink xmlns:r="http://schemas.openxmlformats.org/officeDocument/2006/relationships" ref="A51" r:id="rId1"/>
    <hyperlink xmlns:r="http://schemas.openxmlformats.org/officeDocument/2006/relationships" ref="A52" r:id="rId2"/>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5"/>
  <sheetViews>
    <sheetView showGridLines="0" workbookViewId="0">
      <selection activeCell="A1" sqref="A1"/>
    </sheetView>
  </sheetViews>
  <sheetFormatPr baseColWidth="8" defaultRowHeight="15"/>
  <cols>
    <col width="76" customWidth="1" min="1" max="1"/>
    <col width="14" customWidth="1" min="2" max="2"/>
    <col width="14" customWidth="1" min="3" max="3"/>
    <col width="14" customWidth="1" min="4" max="4"/>
  </cols>
  <sheetData>
    <row r="1">
      <c r="A1" s="1" t="inlineStr">
        <is>
          <t>How to use this Construction Lien Waiver Collection Tracker</t>
        </is>
      </c>
    </row>
    <row r="2">
      <c r="A2" s="24" t="inlineStr">
        <is>
          <t>Track-and-remind only; not legal advice; lien-waiver forms and rules vary by state — confirm with counsel and the statutory forms that apply.</t>
        </is>
      </c>
    </row>
    <row r="4">
      <c r="A4" s="25" t="inlineStr">
        <is>
          <t>1. How to use</t>
        </is>
      </c>
    </row>
    <row r="5" ht="32" customHeight="1">
      <c r="A5" s="26" t="inlineStr">
        <is>
          <t>Replace SAMPLE rows on Lien Waiver Tracker. One row per waiver expected — per party, per draw / pay application, per waiver type. Enter the Payment Scheduled Date and Waiver Requested Date when you ask for the waiver, the Waiver Received Date when it arrives, and the Payment Released Date when the payment goes out. Days Outstanding, Payment Hold Flag and Status are calculated.</t>
        </is>
      </c>
    </row>
    <row r="6" ht="32" customHeight="1"/>
    <row r="8">
      <c r="A8" s="25" t="inlineStr">
        <is>
          <t>2. Conditional vs unconditional (neutral overview)</t>
        </is>
      </c>
    </row>
    <row r="9" ht="32" customHeight="1">
      <c r="A9" s="26" t="inlineStr">
        <is>
          <t>In general terms, a conditional waiver is commonly written to take effect only once the stated payment is actually received, while an unconditional waiver is commonly written to take effect on signing. Progress waivers cover a payment through a stated date; final waivers cover the final payment. Exact wording, effect and required forms vary by state — this sheet only records which type you requested and received.</t>
        </is>
      </c>
    </row>
    <row r="10" ht="32" customHeight="1"/>
    <row r="12">
      <c r="A12" s="25" t="inlineStr">
        <is>
          <t>3. Payment hold logic</t>
        </is>
      </c>
    </row>
    <row r="13" ht="32" customHeight="1">
      <c r="A13" s="26" t="inlineStr">
        <is>
          <t>Released Without Waiver (dark red) — a Payment Released Date exists and the waiver is not received, or was received after the release. HOLD — No Waiver (orange) — a payment is scheduled and the waiver is not received yet. Clear — otherwise.</t>
        </is>
      </c>
    </row>
    <row r="14" ht="32" customHeight="1"/>
    <row r="16">
      <c r="A16" s="25" t="inlineStr">
        <is>
          <t>4. Status meanings (in order)</t>
        </is>
      </c>
    </row>
    <row r="17" ht="32" customHeight="1">
      <c r="A17" s="26" t="inlineStr">
        <is>
          <t>Blank row → blank. Missing Date — no Waiver Requested Date. Received / Complete — Waiver Received Date filled or Reminder Status Complete. Released Without Waiver — payment released, waiver not received. Overdue — outstanding more than 14 days, or the payment date has arrived without the waiver. Due Soon — payment scheduled within 7 days. Requested / Pending — otherwise.</t>
        </is>
      </c>
    </row>
    <row r="18" ht="32" customHeight="1"/>
    <row r="20">
      <c r="A20" s="25" t="inlineStr">
        <is>
          <t>5. Dashboard</t>
        </is>
      </c>
    </row>
    <row r="21" ht="32" customHeight="1">
      <c r="A21" s="26" t="inlineStr">
        <is>
          <t>The Missing-Waiver Queue ranks open waivers by days outstanding using the Queue Key helper (Days Outstanding + ROW/10000), so ties never show the same row twice. Completion % per project and per draw = received ÷ total waivers. Edit the project and draw lists on Lookup to match your jobs.</t>
        </is>
      </c>
    </row>
    <row r="22" ht="32" customHeight="1"/>
    <row r="24">
      <c r="A24" s="22" t="inlineStr">
        <is>
          <t>Need automatic Email, SMS and WhatsApp reminders to chase every lien waiver before the draw? Try Remindax</t>
        </is>
      </c>
    </row>
    <row r="25">
      <c r="A25" s="23" t="inlineStr">
        <is>
          <t>https://www.remindax.com/</t>
        </is>
      </c>
    </row>
  </sheetData>
  <mergeCells count="8">
    <mergeCell ref="A1:D1"/>
    <mergeCell ref="A21:D22"/>
    <mergeCell ref="A5:D6"/>
    <mergeCell ref="A17:D18"/>
    <mergeCell ref="A9:D10"/>
    <mergeCell ref="A13:D14"/>
    <mergeCell ref="A24:D24"/>
    <mergeCell ref="A2:D2"/>
  </mergeCells>
  <hyperlinks>
    <hyperlink xmlns:r="http://schemas.openxmlformats.org/officeDocument/2006/relationships" ref="A24" r:id="rId1"/>
    <hyperlink xmlns:r="http://schemas.openxmlformats.org/officeDocument/2006/relationships" ref="A25" r:id="rId2"/>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8"/>
  <sheetViews>
    <sheetView showGridLines="0" workbookViewId="0">
      <pane ySplit="1" topLeftCell="A2" activePane="bottomLeft" state="frozen"/>
      <selection pane="bottomLeft" activeCell="A1" sqref="A1"/>
    </sheetView>
  </sheetViews>
  <sheetFormatPr baseColWidth="8" defaultRowHeight="15"/>
  <cols>
    <col width="30" customWidth="1" min="1" max="1"/>
    <col width="14" customWidth="1" min="2" max="2"/>
    <col width="14" customWidth="1" min="3" max="3"/>
    <col width="22" customWidth="1" min="4" max="4"/>
    <col width="16" customWidth="1" min="5" max="5"/>
    <col width="12" customWidth="1" min="6" max="6"/>
    <col width="22" customWidth="1" min="7" max="7"/>
    <col width="22" customWidth="1" min="8" max="8"/>
    <col width="32" customWidth="1" min="9" max="9"/>
  </cols>
  <sheetData>
    <row r="1">
      <c r="A1" s="3" t="inlineStr">
        <is>
          <t>Project (sample)</t>
        </is>
      </c>
      <c r="B1" s="3" t="inlineStr">
        <is>
          <t>Draw / Pay App #</t>
        </is>
      </c>
      <c r="C1" s="3" t="inlineStr">
        <is>
          <t>Party Type</t>
        </is>
      </c>
      <c r="D1" s="3" t="inlineStr">
        <is>
          <t>Waiver Type</t>
        </is>
      </c>
      <c r="E1" s="3" t="inlineStr">
        <is>
          <t>Reminder Status</t>
        </is>
      </c>
      <c r="F1" s="3" t="inlineStr">
        <is>
          <t>Sample Flag</t>
        </is>
      </c>
      <c r="G1" s="3" t="inlineStr">
        <is>
          <t>Status Labels</t>
        </is>
      </c>
      <c r="H1" s="3" t="inlineStr">
        <is>
          <t>Hold Flags</t>
        </is>
      </c>
      <c r="I1" s="3" t="inlineStr">
        <is>
          <t>Owner (sample)</t>
        </is>
      </c>
    </row>
    <row r="2">
      <c r="A2" s="21" t="inlineStr">
        <is>
          <t>Riverside Medical Office (sample)</t>
        </is>
      </c>
      <c r="B2" s="21" t="inlineStr">
        <is>
          <t>Draw 1</t>
        </is>
      </c>
      <c r="C2" s="21" t="inlineStr">
        <is>
          <t>Subcontractor</t>
        </is>
      </c>
      <c r="D2" s="21" t="inlineStr">
        <is>
          <t>Conditional Progress</t>
        </is>
      </c>
      <c r="E2" s="21" t="inlineStr">
        <is>
          <t>Not Started</t>
        </is>
      </c>
      <c r="F2" s="21" t="inlineStr">
        <is>
          <t>SAMPLE</t>
        </is>
      </c>
      <c r="G2" s="21" t="inlineStr">
        <is>
          <t>Requested / Pending</t>
        </is>
      </c>
      <c r="H2" s="21" t="inlineStr">
        <is>
          <t>Clear</t>
        </is>
      </c>
      <c r="I2" s="21" t="inlineStr">
        <is>
          <t>PM — D. Alvarez (sample)</t>
        </is>
      </c>
    </row>
    <row r="3">
      <c r="A3" s="21" t="inlineStr">
        <is>
          <t>Oak Street Apartments (sample)</t>
        </is>
      </c>
      <c r="B3" s="21" t="inlineStr">
        <is>
          <t>Draw 2</t>
        </is>
      </c>
      <c r="C3" s="21" t="inlineStr">
        <is>
          <t>Supplier</t>
        </is>
      </c>
      <c r="D3" s="21" t="inlineStr">
        <is>
          <t>Unconditional Progress</t>
        </is>
      </c>
      <c r="E3" s="21" t="inlineStr">
        <is>
          <t>Requested</t>
        </is>
      </c>
      <c r="G3" s="21" t="inlineStr">
        <is>
          <t>Due Soon</t>
        </is>
      </c>
      <c r="H3" s="21" t="inlineStr">
        <is>
          <t>HOLD — No Waiver</t>
        </is>
      </c>
      <c r="I3" s="21" t="inlineStr">
        <is>
          <t>Project Accountant — J. Kim (sample)</t>
        </is>
      </c>
    </row>
    <row r="4">
      <c r="A4" s="21" t="inlineStr">
        <is>
          <t>Northgate Warehouse (sample)</t>
        </is>
      </c>
      <c r="B4" s="21" t="inlineStr">
        <is>
          <t>Draw 3</t>
        </is>
      </c>
      <c r="C4" s="21" t="inlineStr">
        <is>
          <t>Sub-tier</t>
        </is>
      </c>
      <c r="D4" s="21" t="inlineStr">
        <is>
          <t>Conditional Final</t>
        </is>
      </c>
      <c r="E4" s="21" t="inlineStr">
        <is>
          <t>Reminder Sent</t>
        </is>
      </c>
      <c r="G4" s="21" t="inlineStr">
        <is>
          <t>Overdue</t>
        </is>
      </c>
      <c r="H4" s="21" t="inlineStr">
        <is>
          <t>Released Without Waiver</t>
        </is>
      </c>
      <c r="I4" s="21" t="inlineStr">
        <is>
          <t>AP — S. Moore (sample)</t>
        </is>
      </c>
    </row>
    <row r="5">
      <c r="A5" s="21" t="inlineStr">
        <is>
          <t>Elm School Renovation (sample)</t>
        </is>
      </c>
      <c r="B5" s="21" t="inlineStr">
        <is>
          <t>Draw 4</t>
        </is>
      </c>
      <c r="C5" s="21" t="inlineStr">
        <is>
          <t>GC</t>
        </is>
      </c>
      <c r="D5" s="21" t="inlineStr">
        <is>
          <t>Unconditional Final</t>
        </is>
      </c>
      <c r="E5" s="21" t="inlineStr">
        <is>
          <t>Complete</t>
        </is>
      </c>
      <c r="G5" s="21" t="inlineStr">
        <is>
          <t>Released Without Waiver</t>
        </is>
      </c>
      <c r="I5" s="21" t="inlineStr">
        <is>
          <t>Superintendent — T. Lane (sample)</t>
        </is>
      </c>
    </row>
    <row r="6">
      <c r="B6" s="21" t="inlineStr">
        <is>
          <t>Draw 5</t>
        </is>
      </c>
      <c r="G6" s="21" t="inlineStr">
        <is>
          <t>Received / Complete</t>
        </is>
      </c>
    </row>
    <row r="7">
      <c r="B7" s="21" t="inlineStr">
        <is>
          <t>Final</t>
        </is>
      </c>
      <c r="G7" s="21" t="inlineStr">
        <is>
          <t>Missing Date</t>
        </is>
      </c>
    </row>
    <row r="12">
      <c r="A12" s="11" t="inlineStr">
        <is>
          <t>Notes</t>
        </is>
      </c>
    </row>
    <row r="13">
      <c r="A13" s="26" t="inlineStr">
        <is>
          <t>Days Outstanding = TODAY − Waiver Requested Date while the waiver is not received (blank once received or Complete). Payment Hold Flag: Released Without Waiver when a Payment Released Date exists and the waiver is not received or was received after release; HOLD — No Waiver when a payment is scheduled and the waiver is not received; else Clear. Status order: blank row → blank; Missing Date (no requested date) → Received / Complete → Released Without Waiver → Overdue (outstanding &gt; 14 days or payment date reached) → Due Soon (payment within 7 days) → Requested / Pending. Queue Key = Days Outstanding + ROW()/10000 so the Dashboard queue never repeats a row on ties. Track-and-remind only; not legal advice; lien-waiver forms and rules vary by state — confirm with counsel and the statutory forms that apply. SAMPLE rows are examples.</t>
        </is>
      </c>
    </row>
    <row r="14"/>
    <row r="15"/>
    <row r="16"/>
    <row r="17"/>
    <row r="18"/>
  </sheetData>
  <mergeCells count="1">
    <mergeCell ref="A13:I18"/>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2026-10-08T10:25:45Z</dcterms:created>
  <dcterms:modified xmlns:dcterms="http://purl.org/dc/terms/" xmlns:xsi="http://www.w3.org/2001/XMLSchema-instance" xsi:type="dcterms:W3CDTF">2026-10-08T10:25:45Z</dcterms:modified>
</cp:coreProperties>
</file>