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CI Calenda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'PCI Calendar'!$A$4:$Q$204</definedName>
    <definedName name="_xlnm.Print_Titles" localSheetId="0">'PCI Calendar'!$4:$4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6">
    <fill>
      <patternFill/>
    </fill>
    <fill>
      <patternFill patternType="gray125"/>
    </fill>
    <fill>
      <patternFill patternType="solid">
        <fgColor rgb="004F46E5"/>
      </patternFill>
    </fill>
    <fill>
      <patternFill patternType="solid">
        <fgColor rgb="009CA3AF"/>
      </patternFill>
    </fill>
    <fill>
      <patternFill patternType="solid">
        <fgColor rgb="00FECACA"/>
      </patternFill>
    </fill>
    <fill>
      <patternFill patternType="solid">
        <fgColor rgb="00FFEDD5"/>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4">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165"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166" fontId="7" fillId="0" borderId="0" applyAlignment="1" pivotButton="0" quotePrefix="0" xfId="0">
      <alignment horizontal="center" vertical="center" wrapText="1"/>
    </xf>
    <xf numFmtId="166" fontId="8" fillId="0" borderId="0" applyAlignment="1" pivotButton="0" quotePrefix="0" xfId="0">
      <alignment horizontal="center" vertical="center" wrapText="1"/>
    </xf>
    <xf numFmtId="0" fontId="2" fillId="0" borderId="0" pivotButton="0" quotePrefix="0" xfId="0"/>
    <xf numFmtId="0" fontId="9" fillId="0" borderId="0" pivotButton="0" quotePrefix="0" xfId="0"/>
    <xf numFmtId="0" fontId="10" fillId="0" borderId="0" pivotButton="0" quotePrefix="0" xfId="0"/>
    <xf numFmtId="0" fontId="11" fillId="0" borderId="0" applyAlignment="1" pivotButton="0" quotePrefix="0" xfId="0">
      <alignment wrapText="1"/>
    </xf>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6">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7F1D1D"/>
        <sz val="10"/>
      </font>
      <fill>
        <patternFill patternType="solid">
          <fgColor rgb="00FECACA"/>
        </patternFill>
      </fill>
    </dxf>
    <dxf>
      <font>
        <name val="Calibri"/>
        <b val="1"/>
        <color rgb="009A3412"/>
        <sz val="10"/>
      </font>
      <fill>
        <patternFill patternType="solid">
          <fgColor rgb="00FFEDD5"/>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pci_dss_compliance_calenda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Q204"/>
  <sheetViews>
    <sheetView showGridLines="0" workbookViewId="0">
      <pane ySplit="4" topLeftCell="A5" activePane="bottomLeft" state="frozen"/>
      <selection pane="bottomLeft" activeCell="A1" sqref="A1"/>
    </sheetView>
  </sheetViews>
  <sheetFormatPr baseColWidth="8" defaultRowHeight="15"/>
  <cols>
    <col width="10" customWidth="1" min="1" max="1"/>
    <col width="28" customWidth="1" min="2" max="2"/>
    <col width="16" customWidth="1" min="3" max="3"/>
    <col width="26" customWidth="1" min="4" max="4"/>
    <col width="18" customWidth="1" min="5" max="5"/>
    <col width="11" customWidth="1" min="6" max="6"/>
    <col width="10" customWidth="1" min="7" max="7"/>
    <col width="12" customWidth="1" min="8" max="8"/>
    <col width="12" customWidth="1" min="9" max="9"/>
    <col width="18" customWidth="1" min="10" max="10"/>
    <col width="14" customWidth="1" min="11" max="11"/>
    <col width="26" customWidth="1" min="12" max="12"/>
    <col width="12" customWidth="1" min="13" max="13"/>
    <col width="10" customWidth="1" min="14" max="14"/>
    <col width="11" customWidth="1" min="15" max="15"/>
    <col width="17" customWidth="1" min="16" max="16"/>
    <col width="10" customWidth="1" min="17" max="17"/>
  </cols>
  <sheetData>
    <row r="1">
      <c r="A1" s="1" t="inlineStr">
        <is>
          <t>PCI DSS Attestation &amp; Scan Calendar</t>
        </is>
      </c>
    </row>
    <row r="2" ht="46" customHeight="1">
      <c r="A2" s="2" t="inlineStr">
        <is>
          <t>Track the annual AoC / SAQ / ROC and quarterly ASV scans for each merchant entity — due, done and next-due dates with status. Next Due (EDATE +3 / +12 months), Days to Due, Timeliness and Status update automatically. SAMPLE rows are examples. Need automatic Email, SMS and WhatsApp reminders? Try Remindax → https://www.remindax.com/  |  Tracking only — no PCI DSS advice. This calendar records due, done and next-due dates as you enter them; it does not determine your validation requirements, SAQ type or scan results. Confirm requirements with your acquirer / QSA.</t>
        </is>
      </c>
    </row>
    <row r="4" ht="40" customHeight="1">
      <c r="A4" s="3" t="inlineStr">
        <is>
          <t>Sample Flag</t>
        </is>
      </c>
      <c r="B4" s="3" t="inlineStr">
        <is>
          <t>Merchant Entity (sample)</t>
        </is>
      </c>
      <c r="C4" s="3" t="inlineStr">
        <is>
          <t>Merchant Level</t>
        </is>
      </c>
      <c r="D4" s="3" t="inlineStr">
        <is>
          <t>Acquirer / QSA / ASV (sample)</t>
        </is>
      </c>
      <c r="E4" s="3" t="inlineStr">
        <is>
          <t>Item Type</t>
        </is>
      </c>
      <c r="F4" s="3" t="inlineStr">
        <is>
          <t>Frequency</t>
        </is>
      </c>
      <c r="G4" s="3" t="inlineStr">
        <is>
          <t>Period</t>
        </is>
      </c>
      <c r="H4" s="3" t="inlineStr">
        <is>
          <t>Due Date</t>
        </is>
      </c>
      <c r="I4" s="3" t="inlineStr">
        <is>
          <t>Completed Date</t>
        </is>
      </c>
      <c r="J4" s="3" t="inlineStr">
        <is>
          <t>Result (as reported)</t>
        </is>
      </c>
      <c r="K4" s="3" t="inlineStr">
        <is>
          <t>Reminder Status</t>
        </is>
      </c>
      <c r="L4" s="3" t="inlineStr">
        <is>
          <t>Owner</t>
        </is>
      </c>
      <c r="M4" s="3" t="inlineStr">
        <is>
          <t>Next Due Date</t>
        </is>
      </c>
      <c r="N4" s="3" t="inlineStr">
        <is>
          <t>Days to Due</t>
        </is>
      </c>
      <c r="O4" s="3" t="inlineStr">
        <is>
          <t>Timeliness</t>
        </is>
      </c>
      <c r="P4" s="3" t="inlineStr">
        <is>
          <t>Status</t>
        </is>
      </c>
      <c r="Q4" s="4" t="inlineStr">
        <is>
          <t>Due Key (helper)</t>
        </is>
      </c>
    </row>
    <row r="5">
      <c r="A5" s="5" t="inlineStr">
        <is>
          <t>SAMPLE</t>
        </is>
      </c>
      <c r="B5" s="6" t="inlineStr">
        <is>
          <t>Main Street Retail LLC (sample)</t>
        </is>
      </c>
      <c r="C5" s="5" t="inlineStr">
        <is>
          <t>Merchant Level 4</t>
        </is>
      </c>
      <c r="D5" s="6" t="inlineStr">
        <is>
          <t>First Card Acquiring (sample)</t>
        </is>
      </c>
      <c r="E5" s="5" t="inlineStr">
        <is>
          <t>Annual SAQ</t>
        </is>
      </c>
      <c r="F5" s="5" t="inlineStr">
        <is>
          <t>Annual</t>
        </is>
      </c>
      <c r="G5" s="5" t="inlineStr">
        <is>
          <t>FY2026</t>
        </is>
      </c>
      <c r="H5" s="7" t="n">
        <v>46267</v>
      </c>
      <c r="I5" s="7" t="n">
        <v>46262</v>
      </c>
      <c r="J5" s="5" t="inlineStr">
        <is>
          <t>N/A</t>
        </is>
      </c>
      <c r="K5" s="5" t="inlineStr">
        <is>
          <t>Complete</t>
        </is>
      </c>
      <c r="L5" s="6" t="inlineStr">
        <is>
          <t>Finance — M. Diaz (sample)</t>
        </is>
      </c>
      <c r="M5" s="7">
        <f>IF(H5="","",EDATE(H5,IF(F5="Quarterly",3,12)))</f>
        <v/>
      </c>
      <c r="N5" s="5">
        <f>IF(OR(H5="",I5&lt;&gt;"",K5="Complete"),"",H5-TODAY())</f>
        <v/>
      </c>
      <c r="O5" s="5">
        <f>IF(OR(H5="",I5=""),"",IF(I5&lt;=H5,"On Time","Late"))</f>
        <v/>
      </c>
      <c r="P5" s="5">
        <f>IF(AND(B5="",E5=""),"",IF(H5="","Missing Date",IF(J5="Rescan Required","Rescan Required",IF(OR(I5&lt;&gt;"",K5="Complete"),"Completed",IF(H5&lt;TODAY(),"Overdue",IF(H5-TODAY()&lt;=30,"Due Soon","OK"))))))</f>
        <v/>
      </c>
      <c r="Q5" s="5">
        <f>IF(OR(P5="",P5="Completed",P5="Missing Date"),"",H5+ROW()/10000)</f>
        <v/>
      </c>
    </row>
    <row r="6">
      <c r="A6" s="5" t="inlineStr">
        <is>
          <t>SAMPLE</t>
        </is>
      </c>
      <c r="B6" s="6" t="inlineStr">
        <is>
          <t>Main Street Retail LLC (sample)</t>
        </is>
      </c>
      <c r="C6" s="5" t="inlineStr">
        <is>
          <t>Merchant Level 4</t>
        </is>
      </c>
      <c r="D6" s="6" t="inlineStr">
        <is>
          <t>ScanSafe ASV (sample)</t>
        </is>
      </c>
      <c r="E6" s="5" t="inlineStr">
        <is>
          <t>Quarterly ASV Scan</t>
        </is>
      </c>
      <c r="F6" s="5" t="inlineStr">
        <is>
          <t>Quarterly</t>
        </is>
      </c>
      <c r="G6" s="5" t="inlineStr">
        <is>
          <t>2026 Q1</t>
        </is>
      </c>
      <c r="H6" s="7" t="n">
        <v>46112</v>
      </c>
      <c r="I6" s="7" t="n">
        <v>46107</v>
      </c>
      <c r="J6" s="5" t="inlineStr">
        <is>
          <t>Passing (as reported)</t>
        </is>
      </c>
      <c r="K6" s="5" t="inlineStr">
        <is>
          <t>Complete</t>
        </is>
      </c>
      <c r="L6" s="6" t="inlineStr">
        <is>
          <t>IT Security — K. Osei (sample)</t>
        </is>
      </c>
      <c r="M6" s="7">
        <f>IF(H6="","",EDATE(H6,IF(F6="Quarterly",3,12)))</f>
        <v/>
      </c>
      <c r="N6" s="5">
        <f>IF(OR(H6="",I6&lt;&gt;"",K6="Complete"),"",H6-TODAY())</f>
        <v/>
      </c>
      <c r="O6" s="5">
        <f>IF(OR(H6="",I6=""),"",IF(I6&lt;=H6,"On Time","Late"))</f>
        <v/>
      </c>
      <c r="P6" s="5">
        <f>IF(AND(B6="",E6=""),"",IF(H6="","Missing Date",IF(J6="Rescan Required","Rescan Required",IF(OR(I6&lt;&gt;"",K6="Complete"),"Completed",IF(H6&lt;TODAY(),"Overdue",IF(H6-TODAY()&lt;=30,"Due Soon","OK"))))))</f>
        <v/>
      </c>
      <c r="Q6" s="5">
        <f>IF(OR(P6="",P6="Completed",P6="Missing Date"),"",H6+ROW()/10000)</f>
        <v/>
      </c>
    </row>
    <row r="7">
      <c r="A7" s="5" t="inlineStr">
        <is>
          <t>SAMPLE</t>
        </is>
      </c>
      <c r="B7" s="6" t="inlineStr">
        <is>
          <t>Main Street Retail LLC (sample)</t>
        </is>
      </c>
      <c r="C7" s="5" t="inlineStr">
        <is>
          <t>Merchant Level 4</t>
        </is>
      </c>
      <c r="D7" s="6" t="inlineStr">
        <is>
          <t>ScanSafe ASV (sample)</t>
        </is>
      </c>
      <c r="E7" s="5" t="inlineStr">
        <is>
          <t>Quarterly ASV Scan</t>
        </is>
      </c>
      <c r="F7" s="5" t="inlineStr">
        <is>
          <t>Quarterly</t>
        </is>
      </c>
      <c r="G7" s="5" t="inlineStr">
        <is>
          <t>2026 Q2</t>
        </is>
      </c>
      <c r="H7" s="7" t="n">
        <v>46202</v>
      </c>
      <c r="I7" s="7" t="n">
        <v>46207</v>
      </c>
      <c r="J7" s="5" t="inlineStr">
        <is>
          <t>Passing (as reported)</t>
        </is>
      </c>
      <c r="K7" s="5" t="inlineStr">
        <is>
          <t>Complete</t>
        </is>
      </c>
      <c r="L7" s="6" t="inlineStr">
        <is>
          <t>IT Security — K. Osei (sample)</t>
        </is>
      </c>
      <c r="M7" s="7">
        <f>IF(H7="","",EDATE(H7,IF(F7="Quarterly",3,12)))</f>
        <v/>
      </c>
      <c r="N7" s="5">
        <f>IF(OR(H7="",I7&lt;&gt;"",K7="Complete"),"",H7-TODAY())</f>
        <v/>
      </c>
      <c r="O7" s="5">
        <f>IF(OR(H7="",I7=""),"",IF(I7&lt;=H7,"On Time","Late"))</f>
        <v/>
      </c>
      <c r="P7" s="5">
        <f>IF(AND(B7="",E7=""),"",IF(H7="","Missing Date",IF(J7="Rescan Required","Rescan Required",IF(OR(I7&lt;&gt;"",K7="Complete"),"Completed",IF(H7&lt;TODAY(),"Overdue",IF(H7-TODAY()&lt;=30,"Due Soon","OK"))))))</f>
        <v/>
      </c>
      <c r="Q7" s="5">
        <f>IF(OR(P7="",P7="Completed",P7="Missing Date"),"",H7+ROW()/10000)</f>
        <v/>
      </c>
    </row>
    <row r="8">
      <c r="A8" s="5" t="inlineStr">
        <is>
          <t>SAMPLE</t>
        </is>
      </c>
      <c r="B8" s="6" t="inlineStr">
        <is>
          <t>Main Street Retail LLC (sample)</t>
        </is>
      </c>
      <c r="C8" s="5" t="inlineStr">
        <is>
          <t>Merchant Level 4</t>
        </is>
      </c>
      <c r="D8" s="6" t="inlineStr">
        <is>
          <t>ScanSafe ASV (sample)</t>
        </is>
      </c>
      <c r="E8" s="5" t="inlineStr">
        <is>
          <t>Quarterly ASV Scan</t>
        </is>
      </c>
      <c r="F8" s="5" t="inlineStr">
        <is>
          <t>Quarterly</t>
        </is>
      </c>
      <c r="G8" s="5" t="inlineStr">
        <is>
          <t>2026 Q3</t>
        </is>
      </c>
      <c r="H8" s="7" t="n">
        <v>46293</v>
      </c>
      <c r="I8" s="5" t="n"/>
      <c r="J8" s="5" t="inlineStr">
        <is>
          <t>Pending</t>
        </is>
      </c>
      <c r="K8" s="5" t="inlineStr">
        <is>
          <t>Reminder Sent</t>
        </is>
      </c>
      <c r="L8" s="6" t="inlineStr">
        <is>
          <t>IT Security — K. Osei (sample)</t>
        </is>
      </c>
      <c r="M8" s="7">
        <f>IF(H8="","",EDATE(H8,IF(F8="Quarterly",3,12)))</f>
        <v/>
      </c>
      <c r="N8" s="5">
        <f>IF(OR(H8="",I8&lt;&gt;"",K8="Complete"),"",H8-TODAY())</f>
        <v/>
      </c>
      <c r="O8" s="5">
        <f>IF(OR(H8="",I8=""),"",IF(I8&lt;=H8,"On Time","Late"))</f>
        <v/>
      </c>
      <c r="P8" s="5">
        <f>IF(AND(B8="",E8=""),"",IF(H8="","Missing Date",IF(J8="Rescan Required","Rescan Required",IF(OR(I8&lt;&gt;"",K8="Complete"),"Completed",IF(H8&lt;TODAY(),"Overdue",IF(H8-TODAY()&lt;=30,"Due Soon","OK"))))))</f>
        <v/>
      </c>
      <c r="Q8" s="5">
        <f>IF(OR(P8="",P8="Completed",P8="Missing Date"),"",H8+ROW()/10000)</f>
        <v/>
      </c>
    </row>
    <row r="9">
      <c r="A9" s="5" t="inlineStr">
        <is>
          <t>SAMPLE</t>
        </is>
      </c>
      <c r="B9" s="6" t="inlineStr">
        <is>
          <t>Main Street Retail LLC (sample)</t>
        </is>
      </c>
      <c r="C9" s="5" t="inlineStr">
        <is>
          <t>Merchant Level 4</t>
        </is>
      </c>
      <c r="D9" s="6" t="inlineStr">
        <is>
          <t>ScanSafe ASV (sample)</t>
        </is>
      </c>
      <c r="E9" s="5" t="inlineStr">
        <is>
          <t>Quarterly ASV Scan</t>
        </is>
      </c>
      <c r="F9" s="5" t="inlineStr">
        <is>
          <t>Quarterly</t>
        </is>
      </c>
      <c r="G9" s="5" t="inlineStr">
        <is>
          <t>2026 Q4</t>
        </is>
      </c>
      <c r="H9" s="7" t="n">
        <v>46387</v>
      </c>
      <c r="I9" s="5" t="n"/>
      <c r="J9" s="5" t="inlineStr">
        <is>
          <t>Pending</t>
        </is>
      </c>
      <c r="K9" s="5" t="inlineStr">
        <is>
          <t>Not Started</t>
        </is>
      </c>
      <c r="L9" s="6" t="inlineStr">
        <is>
          <t>IT Security — K. Osei (sample)</t>
        </is>
      </c>
      <c r="M9" s="7">
        <f>IF(H9="","",EDATE(H9,IF(F9="Quarterly",3,12)))</f>
        <v/>
      </c>
      <c r="N9" s="5">
        <f>IF(OR(H9="",I9&lt;&gt;"",K9="Complete"),"",H9-TODAY())</f>
        <v/>
      </c>
      <c r="O9" s="5">
        <f>IF(OR(H9="",I9=""),"",IF(I9&lt;=H9,"On Time","Late"))</f>
        <v/>
      </c>
      <c r="P9" s="5">
        <f>IF(AND(B9="",E9=""),"",IF(H9="","Missing Date",IF(J9="Rescan Required","Rescan Required",IF(OR(I9&lt;&gt;"",K9="Complete"),"Completed",IF(H9&lt;TODAY(),"Overdue",IF(H9-TODAY()&lt;=30,"Due Soon","OK"))))))</f>
        <v/>
      </c>
      <c r="Q9" s="5">
        <f>IF(OR(P9="",P9="Completed",P9="Missing Date"),"",H9+ROW()/10000)</f>
        <v/>
      </c>
    </row>
    <row r="10">
      <c r="A10" s="5" t="inlineStr">
        <is>
          <t>SAMPLE</t>
        </is>
      </c>
      <c r="B10" s="6" t="inlineStr">
        <is>
          <t>Online Store Inc. (sample)</t>
        </is>
      </c>
      <c r="C10" s="5" t="inlineStr">
        <is>
          <t>Merchant Level 3</t>
        </is>
      </c>
      <c r="D10" s="6" t="inlineStr">
        <is>
          <t>Metro Merchant Bank (sample)</t>
        </is>
      </c>
      <c r="E10" s="5" t="inlineStr">
        <is>
          <t>Annual AoC</t>
        </is>
      </c>
      <c r="F10" s="5" t="inlineStr">
        <is>
          <t>Annual</t>
        </is>
      </c>
      <c r="G10" s="5" t="inlineStr">
        <is>
          <t>FY2026</t>
        </is>
      </c>
      <c r="H10" s="7" t="n">
        <v>46327</v>
      </c>
      <c r="I10" s="5" t="n"/>
      <c r="J10" s="5" t="inlineStr">
        <is>
          <t>Pending</t>
        </is>
      </c>
      <c r="K10" s="5" t="inlineStr">
        <is>
          <t>Scheduled</t>
        </is>
      </c>
      <c r="L10" s="6" t="inlineStr">
        <is>
          <t>Compliance — E. Grant (sample)</t>
        </is>
      </c>
      <c r="M10" s="7">
        <f>IF(H10="","",EDATE(H10,IF(F10="Quarterly",3,12)))</f>
        <v/>
      </c>
      <c r="N10" s="5">
        <f>IF(OR(H10="",I10&lt;&gt;"",K10="Complete"),"",H10-TODAY())</f>
        <v/>
      </c>
      <c r="O10" s="5">
        <f>IF(OR(H10="",I10=""),"",IF(I10&lt;=H10,"On Time","Late"))</f>
        <v/>
      </c>
      <c r="P10" s="5">
        <f>IF(AND(B10="",E10=""),"",IF(H10="","Missing Date",IF(J10="Rescan Required","Rescan Required",IF(OR(I10&lt;&gt;"",K10="Complete"),"Completed",IF(H10&lt;TODAY(),"Overdue",IF(H10-TODAY()&lt;=30,"Due Soon","OK"))))))</f>
        <v/>
      </c>
      <c r="Q10" s="5">
        <f>IF(OR(P10="",P10="Completed",P10="Missing Date"),"",H10+ROW()/10000)</f>
        <v/>
      </c>
    </row>
    <row r="11">
      <c r="A11" s="5" t="inlineStr">
        <is>
          <t>SAMPLE</t>
        </is>
      </c>
      <c r="B11" s="6" t="inlineStr">
        <is>
          <t>Online Store Inc. (sample)</t>
        </is>
      </c>
      <c r="C11" s="5" t="inlineStr">
        <is>
          <t>Merchant Level 3</t>
        </is>
      </c>
      <c r="D11" s="6" t="inlineStr">
        <is>
          <t>ScanSafe ASV (sample)</t>
        </is>
      </c>
      <c r="E11" s="5" t="inlineStr">
        <is>
          <t>Quarterly ASV Scan</t>
        </is>
      </c>
      <c r="F11" s="5" t="inlineStr">
        <is>
          <t>Quarterly</t>
        </is>
      </c>
      <c r="G11" s="5" t="inlineStr">
        <is>
          <t>2026 Q3</t>
        </is>
      </c>
      <c r="H11" s="7" t="n">
        <v>46295</v>
      </c>
      <c r="I11" s="7" t="n">
        <v>46292</v>
      </c>
      <c r="J11" s="5" t="inlineStr">
        <is>
          <t>Rescan Required</t>
        </is>
      </c>
      <c r="K11" s="5" t="inlineStr">
        <is>
          <t>Scheduled</t>
        </is>
      </c>
      <c r="L11" s="6" t="inlineStr">
        <is>
          <t>IT Security — K. Osei (sample)</t>
        </is>
      </c>
      <c r="M11" s="7">
        <f>IF(H11="","",EDATE(H11,IF(F11="Quarterly",3,12)))</f>
        <v/>
      </c>
      <c r="N11" s="5">
        <f>IF(OR(H11="",I11&lt;&gt;"",K11="Complete"),"",H11-TODAY())</f>
        <v/>
      </c>
      <c r="O11" s="5">
        <f>IF(OR(H11="",I11=""),"",IF(I11&lt;=H11,"On Time","Late"))</f>
        <v/>
      </c>
      <c r="P11" s="5">
        <f>IF(AND(B11="",E11=""),"",IF(H11="","Missing Date",IF(J11="Rescan Required","Rescan Required",IF(OR(I11&lt;&gt;"",K11="Complete"),"Completed",IF(H11&lt;TODAY(),"Overdue",IF(H11-TODAY()&lt;=30,"Due Soon","OK"))))))</f>
        <v/>
      </c>
      <c r="Q11" s="5">
        <f>IF(OR(P11="",P11="Completed",P11="Missing Date"),"",H11+ROW()/10000)</f>
        <v/>
      </c>
    </row>
    <row r="12">
      <c r="A12" s="5" t="inlineStr">
        <is>
          <t>SAMPLE</t>
        </is>
      </c>
      <c r="B12" s="6" t="inlineStr">
        <is>
          <t>Franchise Kiosk Co. (sample)</t>
        </is>
      </c>
      <c r="C12" s="5" t="inlineStr">
        <is>
          <t>Merchant Level 4</t>
        </is>
      </c>
      <c r="D12" s="6" t="inlineStr">
        <is>
          <t>First Card Acquiring (sample)</t>
        </is>
      </c>
      <c r="E12" s="5" t="inlineStr">
        <is>
          <t>Annual SAQ</t>
        </is>
      </c>
      <c r="F12" s="5" t="inlineStr">
        <is>
          <t>Annual</t>
        </is>
      </c>
      <c r="G12" s="5" t="inlineStr">
        <is>
          <t>FY2026</t>
        </is>
      </c>
      <c r="H12" s="5" t="n"/>
      <c r="I12" s="5" t="n"/>
      <c r="J12" s="5" t="inlineStr">
        <is>
          <t>Pending</t>
        </is>
      </c>
      <c r="K12" s="5" t="inlineStr">
        <is>
          <t>Not Started</t>
        </is>
      </c>
      <c r="L12" s="6" t="inlineStr">
        <is>
          <t>Store Ops — P. Lin (sample)</t>
        </is>
      </c>
      <c r="M12" s="7">
        <f>IF(H12="","",EDATE(H12,IF(F12="Quarterly",3,12)))</f>
        <v/>
      </c>
      <c r="N12" s="5">
        <f>IF(OR(H12="",I12&lt;&gt;"",K12="Complete"),"",H12-TODAY())</f>
        <v/>
      </c>
      <c r="O12" s="5">
        <f>IF(OR(H12="",I12=""),"",IF(I12&lt;=H12,"On Time","Late"))</f>
        <v/>
      </c>
      <c r="P12" s="5">
        <f>IF(AND(B12="",E12=""),"",IF(H12="","Missing Date",IF(J12="Rescan Required","Rescan Required",IF(OR(I12&lt;&gt;"",K12="Complete"),"Completed",IF(H12&lt;TODAY(),"Overdue",IF(H12-TODAY()&lt;=30,"Due Soon","OK"))))))</f>
        <v/>
      </c>
      <c r="Q12" s="5">
        <f>IF(OR(P12="",P12="Completed",P12="Missing Date"),"",H12+ROW()/10000)</f>
        <v/>
      </c>
    </row>
    <row r="13">
      <c r="A13" s="5" t="inlineStr">
        <is>
          <t>SAMPLE</t>
        </is>
      </c>
      <c r="B13" s="6" t="inlineStr">
        <is>
          <t>Franchise Kiosk Co. (sample)</t>
        </is>
      </c>
      <c r="C13" s="5" t="inlineStr">
        <is>
          <t>Merchant Level 4</t>
        </is>
      </c>
      <c r="D13" s="6" t="inlineStr">
        <is>
          <t>ScanSafe ASV (sample)</t>
        </is>
      </c>
      <c r="E13" s="5" t="inlineStr">
        <is>
          <t>Quarterly ASV Scan</t>
        </is>
      </c>
      <c r="F13" s="5" t="inlineStr">
        <is>
          <t>Quarterly</t>
        </is>
      </c>
      <c r="G13" s="5" t="inlineStr">
        <is>
          <t>2026 Q3</t>
        </is>
      </c>
      <c r="H13" s="7" t="n">
        <v>46297</v>
      </c>
      <c r="I13" s="7" t="n">
        <v>46296</v>
      </c>
      <c r="J13" s="5" t="inlineStr">
        <is>
          <t>Passing (as reported)</t>
        </is>
      </c>
      <c r="K13" s="5" t="inlineStr">
        <is>
          <t>Complete</t>
        </is>
      </c>
      <c r="L13" s="6" t="inlineStr">
        <is>
          <t>Store Ops — P. Lin (sample)</t>
        </is>
      </c>
      <c r="M13" s="7">
        <f>IF(H13="","",EDATE(H13,IF(F13="Quarterly",3,12)))</f>
        <v/>
      </c>
      <c r="N13" s="5">
        <f>IF(OR(H13="",I13&lt;&gt;"",K13="Complete"),"",H13-TODAY())</f>
        <v/>
      </c>
      <c r="O13" s="5">
        <f>IF(OR(H13="",I13=""),"",IF(I13&lt;=H13,"On Time","Late"))</f>
        <v/>
      </c>
      <c r="P13" s="5">
        <f>IF(AND(B13="",E13=""),"",IF(H13="","Missing Date",IF(J13="Rescan Required","Rescan Required",IF(OR(I13&lt;&gt;"",K13="Complete"),"Completed",IF(H13&lt;TODAY(),"Overdue",IF(H13-TODAY()&lt;=30,"Due Soon","OK"))))))</f>
        <v/>
      </c>
      <c r="Q13" s="5">
        <f>IF(OR(P13="",P13="Completed",P13="Missing Date"),"",H13+ROW()/10000)</f>
        <v/>
      </c>
    </row>
    <row r="14">
      <c r="A14" s="5" t="inlineStr">
        <is>
          <t>SAMPLE</t>
        </is>
      </c>
      <c r="B14" s="6" t="inlineStr">
        <is>
          <t>Payments Hub Ltd. (sample)</t>
        </is>
      </c>
      <c r="C14" s="5" t="inlineStr">
        <is>
          <t>Service Provider</t>
        </is>
      </c>
      <c r="D14" s="6" t="inlineStr">
        <is>
          <t>Apex QSA Partners (sample)</t>
        </is>
      </c>
      <c r="E14" s="5" t="inlineStr">
        <is>
          <t>Annual ROC (QSA)</t>
        </is>
      </c>
      <c r="F14" s="5" t="inlineStr">
        <is>
          <t>Annual</t>
        </is>
      </c>
      <c r="G14" s="5" t="inlineStr">
        <is>
          <t>FY2026</t>
        </is>
      </c>
      <c r="H14" s="7" t="n">
        <v>46457</v>
      </c>
      <c r="I14" s="5" t="n"/>
      <c r="J14" s="5" t="inlineStr">
        <is>
          <t>Pending</t>
        </is>
      </c>
      <c r="K14" s="5" t="inlineStr">
        <is>
          <t>Scheduled</t>
        </is>
      </c>
      <c r="L14" s="6" t="inlineStr">
        <is>
          <t>Compliance — E. Grant (sample)</t>
        </is>
      </c>
      <c r="M14" s="7">
        <f>IF(H14="","",EDATE(H14,IF(F14="Quarterly",3,12)))</f>
        <v/>
      </c>
      <c r="N14" s="5">
        <f>IF(OR(H14="",I14&lt;&gt;"",K14="Complete"),"",H14-TODAY())</f>
        <v/>
      </c>
      <c r="O14" s="5">
        <f>IF(OR(H14="",I14=""),"",IF(I14&lt;=H14,"On Time","Late"))</f>
        <v/>
      </c>
      <c r="P14" s="5">
        <f>IF(AND(B14="",E14=""),"",IF(H14="","Missing Date",IF(J14="Rescan Required","Rescan Required",IF(OR(I14&lt;&gt;"",K14="Complete"),"Completed",IF(H14&lt;TODAY(),"Overdue",IF(H14-TODAY()&lt;=30,"Due Soon","OK"))))))</f>
        <v/>
      </c>
      <c r="Q14" s="5">
        <f>IF(OR(P14="",P14="Completed",P14="Missing Date"),"",H14+ROW()/10000)</f>
        <v/>
      </c>
    </row>
    <row r="15">
      <c r="A15" s="5" t="inlineStr">
        <is>
          <t>SAMPLE</t>
        </is>
      </c>
      <c r="B15" s="6" t="inlineStr">
        <is>
          <t>Payments Hub Ltd. (sample)</t>
        </is>
      </c>
      <c r="C15" s="5" t="inlineStr">
        <is>
          <t>Service Provider</t>
        </is>
      </c>
      <c r="D15" s="6" t="inlineStr">
        <is>
          <t>ScanSafe ASV (sample)</t>
        </is>
      </c>
      <c r="E15" s="5" t="inlineStr">
        <is>
          <t>Quarterly ASV Scan</t>
        </is>
      </c>
      <c r="F15" s="5" t="inlineStr">
        <is>
          <t>Quarterly</t>
        </is>
      </c>
      <c r="G15" s="5" t="inlineStr">
        <is>
          <t>2026 Q4</t>
        </is>
      </c>
      <c r="H15" s="7" t="n">
        <v>46332</v>
      </c>
      <c r="I15" s="5" t="n"/>
      <c r="J15" s="5" t="inlineStr">
        <is>
          <t>Pending</t>
        </is>
      </c>
      <c r="K15" s="5" t="inlineStr">
        <is>
          <t>Not Started</t>
        </is>
      </c>
      <c r="L15" s="6" t="inlineStr">
        <is>
          <t>IT Security — K. Osei (sample)</t>
        </is>
      </c>
      <c r="M15" s="7">
        <f>IF(H15="","",EDATE(H15,IF(F15="Quarterly",3,12)))</f>
        <v/>
      </c>
      <c r="N15" s="5">
        <f>IF(OR(H15="",I15&lt;&gt;"",K15="Complete"),"",H15-TODAY())</f>
        <v/>
      </c>
      <c r="O15" s="5">
        <f>IF(OR(H15="",I15=""),"",IF(I15&lt;=H15,"On Time","Late"))</f>
        <v/>
      </c>
      <c r="P15" s="5">
        <f>IF(AND(B15="",E15=""),"",IF(H15="","Missing Date",IF(J15="Rescan Required","Rescan Required",IF(OR(I15&lt;&gt;"",K15="Complete"),"Completed",IF(H15&lt;TODAY(),"Overdue",IF(H15-TODAY()&lt;=30,"Due Soon","OK"))))))</f>
        <v/>
      </c>
      <c r="Q15" s="5">
        <f>IF(OR(P15="",P15="Completed",P15="Missing Date"),"",H15+ROW()/10000)</f>
        <v/>
      </c>
    </row>
    <row r="16">
      <c r="A16" s="5" t="inlineStr">
        <is>
          <t>SAMPLE</t>
        </is>
      </c>
      <c r="B16" s="6" t="inlineStr">
        <is>
          <t>Payments Hub Ltd. (sample)</t>
        </is>
      </c>
      <c r="C16" s="5" t="inlineStr">
        <is>
          <t>Service Provider</t>
        </is>
      </c>
      <c r="D16" s="6" t="inlineStr">
        <is>
          <t>ScanSafe ASV (sample)</t>
        </is>
      </c>
      <c r="E16" s="5" t="inlineStr">
        <is>
          <t>Quarterly ASV Scan</t>
        </is>
      </c>
      <c r="F16" s="5" t="inlineStr">
        <is>
          <t>Quarterly</t>
        </is>
      </c>
      <c r="G16" s="5" t="inlineStr">
        <is>
          <t>2026 Q3</t>
        </is>
      </c>
      <c r="H16" s="7" t="n">
        <v>46287</v>
      </c>
      <c r="I16" s="7" t="n">
        <v>46285</v>
      </c>
      <c r="J16" s="5" t="inlineStr">
        <is>
          <t>Passing (as reported)</t>
        </is>
      </c>
      <c r="K16" s="5" t="inlineStr">
        <is>
          <t>Complete</t>
        </is>
      </c>
      <c r="L16" s="6" t="inlineStr">
        <is>
          <t>IT Security — K. Osei (sample)</t>
        </is>
      </c>
      <c r="M16" s="7">
        <f>IF(H16="","",EDATE(H16,IF(F16="Quarterly",3,12)))</f>
        <v/>
      </c>
      <c r="N16" s="5">
        <f>IF(OR(H16="",I16&lt;&gt;"",K16="Complete"),"",H16-TODAY())</f>
        <v/>
      </c>
      <c r="O16" s="5">
        <f>IF(OR(H16="",I16=""),"",IF(I16&lt;=H16,"On Time","Late"))</f>
        <v/>
      </c>
      <c r="P16" s="5">
        <f>IF(AND(B16="",E16=""),"",IF(H16="","Missing Date",IF(J16="Rescan Required","Rescan Required",IF(OR(I16&lt;&gt;"",K16="Complete"),"Completed",IF(H16&lt;TODAY(),"Overdue",IF(H16-TODAY()&lt;=30,"Due Soon","OK"))))))</f>
        <v/>
      </c>
      <c r="Q16" s="5">
        <f>IF(OR(P16="",P16="Completed",P16="Missing Date"),"",H16+ROW()/10000)</f>
        <v/>
      </c>
    </row>
    <row r="17">
      <c r="M17" s="7">
        <f>IF(H17="","",EDATE(H17,IF(F17="Quarterly",3,12)))</f>
        <v/>
      </c>
      <c r="N17" s="5">
        <f>IF(OR(H17="",I17&lt;&gt;"",K17="Complete"),"",H17-TODAY())</f>
        <v/>
      </c>
      <c r="O17" s="5">
        <f>IF(OR(H17="",I17=""),"",IF(I17&lt;=H17,"On Time","Late"))</f>
        <v/>
      </c>
      <c r="P17" s="5">
        <f>IF(AND(B17="",E17=""),"",IF(H17="","Missing Date",IF(J17="Rescan Required","Rescan Required",IF(OR(I17&lt;&gt;"",K17="Complete"),"Completed",IF(H17&lt;TODAY(),"Overdue",IF(H17-TODAY()&lt;=30,"Due Soon","OK"))))))</f>
        <v/>
      </c>
      <c r="Q17" s="5">
        <f>IF(OR(P17="",P17="Completed",P17="Missing Date"),"",H17+ROW()/10000)</f>
        <v/>
      </c>
    </row>
    <row r="18">
      <c r="M18" s="7">
        <f>IF(H18="","",EDATE(H18,IF(F18="Quarterly",3,12)))</f>
        <v/>
      </c>
      <c r="N18" s="5">
        <f>IF(OR(H18="",I18&lt;&gt;"",K18="Complete"),"",H18-TODAY())</f>
        <v/>
      </c>
      <c r="O18" s="5">
        <f>IF(OR(H18="",I18=""),"",IF(I18&lt;=H18,"On Time","Late"))</f>
        <v/>
      </c>
      <c r="P18" s="5">
        <f>IF(AND(B18="",E18=""),"",IF(H18="","Missing Date",IF(J18="Rescan Required","Rescan Required",IF(OR(I18&lt;&gt;"",K18="Complete"),"Completed",IF(H18&lt;TODAY(),"Overdue",IF(H18-TODAY()&lt;=30,"Due Soon","OK"))))))</f>
        <v/>
      </c>
      <c r="Q18" s="5">
        <f>IF(OR(P18="",P18="Completed",P18="Missing Date"),"",H18+ROW()/10000)</f>
        <v/>
      </c>
    </row>
    <row r="19">
      <c r="M19" s="7">
        <f>IF(H19="","",EDATE(H19,IF(F19="Quarterly",3,12)))</f>
        <v/>
      </c>
      <c r="N19" s="5">
        <f>IF(OR(H19="",I19&lt;&gt;"",K19="Complete"),"",H19-TODAY())</f>
        <v/>
      </c>
      <c r="O19" s="5">
        <f>IF(OR(H19="",I19=""),"",IF(I19&lt;=H19,"On Time","Late"))</f>
        <v/>
      </c>
      <c r="P19" s="5">
        <f>IF(AND(B19="",E19=""),"",IF(H19="","Missing Date",IF(J19="Rescan Required","Rescan Required",IF(OR(I19&lt;&gt;"",K19="Complete"),"Completed",IF(H19&lt;TODAY(),"Overdue",IF(H19-TODAY()&lt;=30,"Due Soon","OK"))))))</f>
        <v/>
      </c>
      <c r="Q19" s="5">
        <f>IF(OR(P19="",P19="Completed",P19="Missing Date"),"",H19+ROW()/10000)</f>
        <v/>
      </c>
    </row>
    <row r="20">
      <c r="M20" s="7">
        <f>IF(H20="","",EDATE(H20,IF(F20="Quarterly",3,12)))</f>
        <v/>
      </c>
      <c r="N20" s="5">
        <f>IF(OR(H20="",I20&lt;&gt;"",K20="Complete"),"",H20-TODAY())</f>
        <v/>
      </c>
      <c r="O20" s="5">
        <f>IF(OR(H20="",I20=""),"",IF(I20&lt;=H20,"On Time","Late"))</f>
        <v/>
      </c>
      <c r="P20" s="5">
        <f>IF(AND(B20="",E20=""),"",IF(H20="","Missing Date",IF(J20="Rescan Required","Rescan Required",IF(OR(I20&lt;&gt;"",K20="Complete"),"Completed",IF(H20&lt;TODAY(),"Overdue",IF(H20-TODAY()&lt;=30,"Due Soon","OK"))))))</f>
        <v/>
      </c>
      <c r="Q20" s="5">
        <f>IF(OR(P20="",P20="Completed",P20="Missing Date"),"",H20+ROW()/10000)</f>
        <v/>
      </c>
    </row>
    <row r="21">
      <c r="M21" s="7">
        <f>IF(H21="","",EDATE(H21,IF(F21="Quarterly",3,12)))</f>
        <v/>
      </c>
      <c r="N21" s="5">
        <f>IF(OR(H21="",I21&lt;&gt;"",K21="Complete"),"",H21-TODAY())</f>
        <v/>
      </c>
      <c r="O21" s="5">
        <f>IF(OR(H21="",I21=""),"",IF(I21&lt;=H21,"On Time","Late"))</f>
        <v/>
      </c>
      <c r="P21" s="5">
        <f>IF(AND(B21="",E21=""),"",IF(H21="","Missing Date",IF(J21="Rescan Required","Rescan Required",IF(OR(I21&lt;&gt;"",K21="Complete"),"Completed",IF(H21&lt;TODAY(),"Overdue",IF(H21-TODAY()&lt;=30,"Due Soon","OK"))))))</f>
        <v/>
      </c>
      <c r="Q21" s="5">
        <f>IF(OR(P21="",P21="Completed",P21="Missing Date"),"",H21+ROW()/10000)</f>
        <v/>
      </c>
    </row>
    <row r="22">
      <c r="M22" s="7">
        <f>IF(H22="","",EDATE(H22,IF(F22="Quarterly",3,12)))</f>
        <v/>
      </c>
      <c r="N22" s="5">
        <f>IF(OR(H22="",I22&lt;&gt;"",K22="Complete"),"",H22-TODAY())</f>
        <v/>
      </c>
      <c r="O22" s="5">
        <f>IF(OR(H22="",I22=""),"",IF(I22&lt;=H22,"On Time","Late"))</f>
        <v/>
      </c>
      <c r="P22" s="5">
        <f>IF(AND(B22="",E22=""),"",IF(H22="","Missing Date",IF(J22="Rescan Required","Rescan Required",IF(OR(I22&lt;&gt;"",K22="Complete"),"Completed",IF(H22&lt;TODAY(),"Overdue",IF(H22-TODAY()&lt;=30,"Due Soon","OK"))))))</f>
        <v/>
      </c>
      <c r="Q22" s="5">
        <f>IF(OR(P22="",P22="Completed",P22="Missing Date"),"",H22+ROW()/10000)</f>
        <v/>
      </c>
    </row>
    <row r="23">
      <c r="M23" s="7">
        <f>IF(H23="","",EDATE(H23,IF(F23="Quarterly",3,12)))</f>
        <v/>
      </c>
      <c r="N23" s="5">
        <f>IF(OR(H23="",I23&lt;&gt;"",K23="Complete"),"",H23-TODAY())</f>
        <v/>
      </c>
      <c r="O23" s="5">
        <f>IF(OR(H23="",I23=""),"",IF(I23&lt;=H23,"On Time","Late"))</f>
        <v/>
      </c>
      <c r="P23" s="5">
        <f>IF(AND(B23="",E23=""),"",IF(H23="","Missing Date",IF(J23="Rescan Required","Rescan Required",IF(OR(I23&lt;&gt;"",K23="Complete"),"Completed",IF(H23&lt;TODAY(),"Overdue",IF(H23-TODAY()&lt;=30,"Due Soon","OK"))))))</f>
        <v/>
      </c>
      <c r="Q23" s="5">
        <f>IF(OR(P23="",P23="Completed",P23="Missing Date"),"",H23+ROW()/10000)</f>
        <v/>
      </c>
    </row>
    <row r="24">
      <c r="M24" s="7">
        <f>IF(H24="","",EDATE(H24,IF(F24="Quarterly",3,12)))</f>
        <v/>
      </c>
      <c r="N24" s="5">
        <f>IF(OR(H24="",I24&lt;&gt;"",K24="Complete"),"",H24-TODAY())</f>
        <v/>
      </c>
      <c r="O24" s="5">
        <f>IF(OR(H24="",I24=""),"",IF(I24&lt;=H24,"On Time","Late"))</f>
        <v/>
      </c>
      <c r="P24" s="5">
        <f>IF(AND(B24="",E24=""),"",IF(H24="","Missing Date",IF(J24="Rescan Required","Rescan Required",IF(OR(I24&lt;&gt;"",K24="Complete"),"Completed",IF(H24&lt;TODAY(),"Overdue",IF(H24-TODAY()&lt;=30,"Due Soon","OK"))))))</f>
        <v/>
      </c>
      <c r="Q24" s="5">
        <f>IF(OR(P24="",P24="Completed",P24="Missing Date"),"",H24+ROW()/10000)</f>
        <v/>
      </c>
    </row>
    <row r="25">
      <c r="M25" s="7">
        <f>IF(H25="","",EDATE(H25,IF(F25="Quarterly",3,12)))</f>
        <v/>
      </c>
      <c r="N25" s="5">
        <f>IF(OR(H25="",I25&lt;&gt;"",K25="Complete"),"",H25-TODAY())</f>
        <v/>
      </c>
      <c r="O25" s="5">
        <f>IF(OR(H25="",I25=""),"",IF(I25&lt;=H25,"On Time","Late"))</f>
        <v/>
      </c>
      <c r="P25" s="5">
        <f>IF(AND(B25="",E25=""),"",IF(H25="","Missing Date",IF(J25="Rescan Required","Rescan Required",IF(OR(I25&lt;&gt;"",K25="Complete"),"Completed",IF(H25&lt;TODAY(),"Overdue",IF(H25-TODAY()&lt;=30,"Due Soon","OK"))))))</f>
        <v/>
      </c>
      <c r="Q25" s="5">
        <f>IF(OR(P25="",P25="Completed",P25="Missing Date"),"",H25+ROW()/10000)</f>
        <v/>
      </c>
    </row>
    <row r="26">
      <c r="M26" s="7">
        <f>IF(H26="","",EDATE(H26,IF(F26="Quarterly",3,12)))</f>
        <v/>
      </c>
      <c r="N26" s="5">
        <f>IF(OR(H26="",I26&lt;&gt;"",K26="Complete"),"",H26-TODAY())</f>
        <v/>
      </c>
      <c r="O26" s="5">
        <f>IF(OR(H26="",I26=""),"",IF(I26&lt;=H26,"On Time","Late"))</f>
        <v/>
      </c>
      <c r="P26" s="5">
        <f>IF(AND(B26="",E26=""),"",IF(H26="","Missing Date",IF(J26="Rescan Required","Rescan Required",IF(OR(I26&lt;&gt;"",K26="Complete"),"Completed",IF(H26&lt;TODAY(),"Overdue",IF(H26-TODAY()&lt;=30,"Due Soon","OK"))))))</f>
        <v/>
      </c>
      <c r="Q26" s="5">
        <f>IF(OR(P26="",P26="Completed",P26="Missing Date"),"",H26+ROW()/10000)</f>
        <v/>
      </c>
    </row>
    <row r="27">
      <c r="M27" s="7">
        <f>IF(H27="","",EDATE(H27,IF(F27="Quarterly",3,12)))</f>
        <v/>
      </c>
      <c r="N27" s="5">
        <f>IF(OR(H27="",I27&lt;&gt;"",K27="Complete"),"",H27-TODAY())</f>
        <v/>
      </c>
      <c r="O27" s="5">
        <f>IF(OR(H27="",I27=""),"",IF(I27&lt;=H27,"On Time","Late"))</f>
        <v/>
      </c>
      <c r="P27" s="5">
        <f>IF(AND(B27="",E27=""),"",IF(H27="","Missing Date",IF(J27="Rescan Required","Rescan Required",IF(OR(I27&lt;&gt;"",K27="Complete"),"Completed",IF(H27&lt;TODAY(),"Overdue",IF(H27-TODAY()&lt;=30,"Due Soon","OK"))))))</f>
        <v/>
      </c>
      <c r="Q27" s="5">
        <f>IF(OR(P27="",P27="Completed",P27="Missing Date"),"",H27+ROW()/10000)</f>
        <v/>
      </c>
    </row>
    <row r="28">
      <c r="M28" s="7">
        <f>IF(H28="","",EDATE(H28,IF(F28="Quarterly",3,12)))</f>
        <v/>
      </c>
      <c r="N28" s="5">
        <f>IF(OR(H28="",I28&lt;&gt;"",K28="Complete"),"",H28-TODAY())</f>
        <v/>
      </c>
      <c r="O28" s="5">
        <f>IF(OR(H28="",I28=""),"",IF(I28&lt;=H28,"On Time","Late"))</f>
        <v/>
      </c>
      <c r="P28" s="5">
        <f>IF(AND(B28="",E28=""),"",IF(H28="","Missing Date",IF(J28="Rescan Required","Rescan Required",IF(OR(I28&lt;&gt;"",K28="Complete"),"Completed",IF(H28&lt;TODAY(),"Overdue",IF(H28-TODAY()&lt;=30,"Due Soon","OK"))))))</f>
        <v/>
      </c>
      <c r="Q28" s="5">
        <f>IF(OR(P28="",P28="Completed",P28="Missing Date"),"",H28+ROW()/10000)</f>
        <v/>
      </c>
    </row>
    <row r="29">
      <c r="M29" s="7">
        <f>IF(H29="","",EDATE(H29,IF(F29="Quarterly",3,12)))</f>
        <v/>
      </c>
      <c r="N29" s="5">
        <f>IF(OR(H29="",I29&lt;&gt;"",K29="Complete"),"",H29-TODAY())</f>
        <v/>
      </c>
      <c r="O29" s="5">
        <f>IF(OR(H29="",I29=""),"",IF(I29&lt;=H29,"On Time","Late"))</f>
        <v/>
      </c>
      <c r="P29" s="5">
        <f>IF(AND(B29="",E29=""),"",IF(H29="","Missing Date",IF(J29="Rescan Required","Rescan Required",IF(OR(I29&lt;&gt;"",K29="Complete"),"Completed",IF(H29&lt;TODAY(),"Overdue",IF(H29-TODAY()&lt;=30,"Due Soon","OK"))))))</f>
        <v/>
      </c>
      <c r="Q29" s="5">
        <f>IF(OR(P29="",P29="Completed",P29="Missing Date"),"",H29+ROW()/10000)</f>
        <v/>
      </c>
    </row>
    <row r="30">
      <c r="M30" s="7">
        <f>IF(H30="","",EDATE(H30,IF(F30="Quarterly",3,12)))</f>
        <v/>
      </c>
      <c r="N30" s="5">
        <f>IF(OR(H30="",I30&lt;&gt;"",K30="Complete"),"",H30-TODAY())</f>
        <v/>
      </c>
      <c r="O30" s="5">
        <f>IF(OR(H30="",I30=""),"",IF(I30&lt;=H30,"On Time","Late"))</f>
        <v/>
      </c>
      <c r="P30" s="5">
        <f>IF(AND(B30="",E30=""),"",IF(H30="","Missing Date",IF(J30="Rescan Required","Rescan Required",IF(OR(I30&lt;&gt;"",K30="Complete"),"Completed",IF(H30&lt;TODAY(),"Overdue",IF(H30-TODAY()&lt;=30,"Due Soon","OK"))))))</f>
        <v/>
      </c>
      <c r="Q30" s="5">
        <f>IF(OR(P30="",P30="Completed",P30="Missing Date"),"",H30+ROW()/10000)</f>
        <v/>
      </c>
    </row>
    <row r="31">
      <c r="M31" s="7">
        <f>IF(H31="","",EDATE(H31,IF(F31="Quarterly",3,12)))</f>
        <v/>
      </c>
      <c r="N31" s="5">
        <f>IF(OR(H31="",I31&lt;&gt;"",K31="Complete"),"",H31-TODAY())</f>
        <v/>
      </c>
      <c r="O31" s="5">
        <f>IF(OR(H31="",I31=""),"",IF(I31&lt;=H31,"On Time","Late"))</f>
        <v/>
      </c>
      <c r="P31" s="5">
        <f>IF(AND(B31="",E31=""),"",IF(H31="","Missing Date",IF(J31="Rescan Required","Rescan Required",IF(OR(I31&lt;&gt;"",K31="Complete"),"Completed",IF(H31&lt;TODAY(),"Overdue",IF(H31-TODAY()&lt;=30,"Due Soon","OK"))))))</f>
        <v/>
      </c>
      <c r="Q31" s="5">
        <f>IF(OR(P31="",P31="Completed",P31="Missing Date"),"",H31+ROW()/10000)</f>
        <v/>
      </c>
    </row>
    <row r="32">
      <c r="M32" s="7">
        <f>IF(H32="","",EDATE(H32,IF(F32="Quarterly",3,12)))</f>
        <v/>
      </c>
      <c r="N32" s="5">
        <f>IF(OR(H32="",I32&lt;&gt;"",K32="Complete"),"",H32-TODAY())</f>
        <v/>
      </c>
      <c r="O32" s="5">
        <f>IF(OR(H32="",I32=""),"",IF(I32&lt;=H32,"On Time","Late"))</f>
        <v/>
      </c>
      <c r="P32" s="5">
        <f>IF(AND(B32="",E32=""),"",IF(H32="","Missing Date",IF(J32="Rescan Required","Rescan Required",IF(OR(I32&lt;&gt;"",K32="Complete"),"Completed",IF(H32&lt;TODAY(),"Overdue",IF(H32-TODAY()&lt;=30,"Due Soon","OK"))))))</f>
        <v/>
      </c>
      <c r="Q32" s="5">
        <f>IF(OR(P32="",P32="Completed",P32="Missing Date"),"",H32+ROW()/10000)</f>
        <v/>
      </c>
    </row>
    <row r="33">
      <c r="M33" s="7">
        <f>IF(H33="","",EDATE(H33,IF(F33="Quarterly",3,12)))</f>
        <v/>
      </c>
      <c r="N33" s="5">
        <f>IF(OR(H33="",I33&lt;&gt;"",K33="Complete"),"",H33-TODAY())</f>
        <v/>
      </c>
      <c r="O33" s="5">
        <f>IF(OR(H33="",I33=""),"",IF(I33&lt;=H33,"On Time","Late"))</f>
        <v/>
      </c>
      <c r="P33" s="5">
        <f>IF(AND(B33="",E33=""),"",IF(H33="","Missing Date",IF(J33="Rescan Required","Rescan Required",IF(OR(I33&lt;&gt;"",K33="Complete"),"Completed",IF(H33&lt;TODAY(),"Overdue",IF(H33-TODAY()&lt;=30,"Due Soon","OK"))))))</f>
        <v/>
      </c>
      <c r="Q33" s="5">
        <f>IF(OR(P33="",P33="Completed",P33="Missing Date"),"",H33+ROW()/10000)</f>
        <v/>
      </c>
    </row>
    <row r="34">
      <c r="M34" s="7">
        <f>IF(H34="","",EDATE(H34,IF(F34="Quarterly",3,12)))</f>
        <v/>
      </c>
      <c r="N34" s="5">
        <f>IF(OR(H34="",I34&lt;&gt;"",K34="Complete"),"",H34-TODAY())</f>
        <v/>
      </c>
      <c r="O34" s="5">
        <f>IF(OR(H34="",I34=""),"",IF(I34&lt;=H34,"On Time","Late"))</f>
        <v/>
      </c>
      <c r="P34" s="5">
        <f>IF(AND(B34="",E34=""),"",IF(H34="","Missing Date",IF(J34="Rescan Required","Rescan Required",IF(OR(I34&lt;&gt;"",K34="Complete"),"Completed",IF(H34&lt;TODAY(),"Overdue",IF(H34-TODAY()&lt;=30,"Due Soon","OK"))))))</f>
        <v/>
      </c>
      <c r="Q34" s="5">
        <f>IF(OR(P34="",P34="Completed",P34="Missing Date"),"",H34+ROW()/10000)</f>
        <v/>
      </c>
    </row>
    <row r="35">
      <c r="M35" s="7">
        <f>IF(H35="","",EDATE(H35,IF(F35="Quarterly",3,12)))</f>
        <v/>
      </c>
      <c r="N35" s="5">
        <f>IF(OR(H35="",I35&lt;&gt;"",K35="Complete"),"",H35-TODAY())</f>
        <v/>
      </c>
      <c r="O35" s="5">
        <f>IF(OR(H35="",I35=""),"",IF(I35&lt;=H35,"On Time","Late"))</f>
        <v/>
      </c>
      <c r="P35" s="5">
        <f>IF(AND(B35="",E35=""),"",IF(H35="","Missing Date",IF(J35="Rescan Required","Rescan Required",IF(OR(I35&lt;&gt;"",K35="Complete"),"Completed",IF(H35&lt;TODAY(),"Overdue",IF(H35-TODAY()&lt;=30,"Due Soon","OK"))))))</f>
        <v/>
      </c>
      <c r="Q35" s="5">
        <f>IF(OR(P35="",P35="Completed",P35="Missing Date"),"",H35+ROW()/10000)</f>
        <v/>
      </c>
    </row>
    <row r="36">
      <c r="M36" s="7">
        <f>IF(H36="","",EDATE(H36,IF(F36="Quarterly",3,12)))</f>
        <v/>
      </c>
      <c r="N36" s="5">
        <f>IF(OR(H36="",I36&lt;&gt;"",K36="Complete"),"",H36-TODAY())</f>
        <v/>
      </c>
      <c r="O36" s="5">
        <f>IF(OR(H36="",I36=""),"",IF(I36&lt;=H36,"On Time","Late"))</f>
        <v/>
      </c>
      <c r="P36" s="5">
        <f>IF(AND(B36="",E36=""),"",IF(H36="","Missing Date",IF(J36="Rescan Required","Rescan Required",IF(OR(I36&lt;&gt;"",K36="Complete"),"Completed",IF(H36&lt;TODAY(),"Overdue",IF(H36-TODAY()&lt;=30,"Due Soon","OK"))))))</f>
        <v/>
      </c>
      <c r="Q36" s="5">
        <f>IF(OR(P36="",P36="Completed",P36="Missing Date"),"",H36+ROW()/10000)</f>
        <v/>
      </c>
    </row>
    <row r="37">
      <c r="M37" s="7">
        <f>IF(H37="","",EDATE(H37,IF(F37="Quarterly",3,12)))</f>
        <v/>
      </c>
      <c r="N37" s="5">
        <f>IF(OR(H37="",I37&lt;&gt;"",K37="Complete"),"",H37-TODAY())</f>
        <v/>
      </c>
      <c r="O37" s="5">
        <f>IF(OR(H37="",I37=""),"",IF(I37&lt;=H37,"On Time","Late"))</f>
        <v/>
      </c>
      <c r="P37" s="5">
        <f>IF(AND(B37="",E37=""),"",IF(H37="","Missing Date",IF(J37="Rescan Required","Rescan Required",IF(OR(I37&lt;&gt;"",K37="Complete"),"Completed",IF(H37&lt;TODAY(),"Overdue",IF(H37-TODAY()&lt;=30,"Due Soon","OK"))))))</f>
        <v/>
      </c>
      <c r="Q37" s="5">
        <f>IF(OR(P37="",P37="Completed",P37="Missing Date"),"",H37+ROW()/10000)</f>
        <v/>
      </c>
    </row>
    <row r="38">
      <c r="M38" s="7">
        <f>IF(H38="","",EDATE(H38,IF(F38="Quarterly",3,12)))</f>
        <v/>
      </c>
      <c r="N38" s="5">
        <f>IF(OR(H38="",I38&lt;&gt;"",K38="Complete"),"",H38-TODAY())</f>
        <v/>
      </c>
      <c r="O38" s="5">
        <f>IF(OR(H38="",I38=""),"",IF(I38&lt;=H38,"On Time","Late"))</f>
        <v/>
      </c>
      <c r="P38" s="5">
        <f>IF(AND(B38="",E38=""),"",IF(H38="","Missing Date",IF(J38="Rescan Required","Rescan Required",IF(OR(I38&lt;&gt;"",K38="Complete"),"Completed",IF(H38&lt;TODAY(),"Overdue",IF(H38-TODAY()&lt;=30,"Due Soon","OK"))))))</f>
        <v/>
      </c>
      <c r="Q38" s="5">
        <f>IF(OR(P38="",P38="Completed",P38="Missing Date"),"",H38+ROW()/10000)</f>
        <v/>
      </c>
    </row>
    <row r="39">
      <c r="M39" s="7">
        <f>IF(H39="","",EDATE(H39,IF(F39="Quarterly",3,12)))</f>
        <v/>
      </c>
      <c r="N39" s="5">
        <f>IF(OR(H39="",I39&lt;&gt;"",K39="Complete"),"",H39-TODAY())</f>
        <v/>
      </c>
      <c r="O39" s="5">
        <f>IF(OR(H39="",I39=""),"",IF(I39&lt;=H39,"On Time","Late"))</f>
        <v/>
      </c>
      <c r="P39" s="5">
        <f>IF(AND(B39="",E39=""),"",IF(H39="","Missing Date",IF(J39="Rescan Required","Rescan Required",IF(OR(I39&lt;&gt;"",K39="Complete"),"Completed",IF(H39&lt;TODAY(),"Overdue",IF(H39-TODAY()&lt;=30,"Due Soon","OK"))))))</f>
        <v/>
      </c>
      <c r="Q39" s="5">
        <f>IF(OR(P39="",P39="Completed",P39="Missing Date"),"",H39+ROW()/10000)</f>
        <v/>
      </c>
    </row>
    <row r="40">
      <c r="M40" s="7">
        <f>IF(H40="","",EDATE(H40,IF(F40="Quarterly",3,12)))</f>
        <v/>
      </c>
      <c r="N40" s="5">
        <f>IF(OR(H40="",I40&lt;&gt;"",K40="Complete"),"",H40-TODAY())</f>
        <v/>
      </c>
      <c r="O40" s="5">
        <f>IF(OR(H40="",I40=""),"",IF(I40&lt;=H40,"On Time","Late"))</f>
        <v/>
      </c>
      <c r="P40" s="5">
        <f>IF(AND(B40="",E40=""),"",IF(H40="","Missing Date",IF(J40="Rescan Required","Rescan Required",IF(OR(I40&lt;&gt;"",K40="Complete"),"Completed",IF(H40&lt;TODAY(),"Overdue",IF(H40-TODAY()&lt;=30,"Due Soon","OK"))))))</f>
        <v/>
      </c>
      <c r="Q40" s="5">
        <f>IF(OR(P40="",P40="Completed",P40="Missing Date"),"",H40+ROW()/10000)</f>
        <v/>
      </c>
    </row>
    <row r="41">
      <c r="M41" s="7">
        <f>IF(H41="","",EDATE(H41,IF(F41="Quarterly",3,12)))</f>
        <v/>
      </c>
      <c r="N41" s="5">
        <f>IF(OR(H41="",I41&lt;&gt;"",K41="Complete"),"",H41-TODAY())</f>
        <v/>
      </c>
      <c r="O41" s="5">
        <f>IF(OR(H41="",I41=""),"",IF(I41&lt;=H41,"On Time","Late"))</f>
        <v/>
      </c>
      <c r="P41" s="5">
        <f>IF(AND(B41="",E41=""),"",IF(H41="","Missing Date",IF(J41="Rescan Required","Rescan Required",IF(OR(I41&lt;&gt;"",K41="Complete"),"Completed",IF(H41&lt;TODAY(),"Overdue",IF(H41-TODAY()&lt;=30,"Due Soon","OK"))))))</f>
        <v/>
      </c>
      <c r="Q41" s="5">
        <f>IF(OR(P41="",P41="Completed",P41="Missing Date"),"",H41+ROW()/10000)</f>
        <v/>
      </c>
    </row>
    <row r="42">
      <c r="M42" s="7">
        <f>IF(H42="","",EDATE(H42,IF(F42="Quarterly",3,12)))</f>
        <v/>
      </c>
      <c r="N42" s="5">
        <f>IF(OR(H42="",I42&lt;&gt;"",K42="Complete"),"",H42-TODAY())</f>
        <v/>
      </c>
      <c r="O42" s="5">
        <f>IF(OR(H42="",I42=""),"",IF(I42&lt;=H42,"On Time","Late"))</f>
        <v/>
      </c>
      <c r="P42" s="5">
        <f>IF(AND(B42="",E42=""),"",IF(H42="","Missing Date",IF(J42="Rescan Required","Rescan Required",IF(OR(I42&lt;&gt;"",K42="Complete"),"Completed",IF(H42&lt;TODAY(),"Overdue",IF(H42-TODAY()&lt;=30,"Due Soon","OK"))))))</f>
        <v/>
      </c>
      <c r="Q42" s="5">
        <f>IF(OR(P42="",P42="Completed",P42="Missing Date"),"",H42+ROW()/10000)</f>
        <v/>
      </c>
    </row>
    <row r="43">
      <c r="M43" s="7">
        <f>IF(H43="","",EDATE(H43,IF(F43="Quarterly",3,12)))</f>
        <v/>
      </c>
      <c r="N43" s="5">
        <f>IF(OR(H43="",I43&lt;&gt;"",K43="Complete"),"",H43-TODAY())</f>
        <v/>
      </c>
      <c r="O43" s="5">
        <f>IF(OR(H43="",I43=""),"",IF(I43&lt;=H43,"On Time","Late"))</f>
        <v/>
      </c>
      <c r="P43" s="5">
        <f>IF(AND(B43="",E43=""),"",IF(H43="","Missing Date",IF(J43="Rescan Required","Rescan Required",IF(OR(I43&lt;&gt;"",K43="Complete"),"Completed",IF(H43&lt;TODAY(),"Overdue",IF(H43-TODAY()&lt;=30,"Due Soon","OK"))))))</f>
        <v/>
      </c>
      <c r="Q43" s="5">
        <f>IF(OR(P43="",P43="Completed",P43="Missing Date"),"",H43+ROW()/10000)</f>
        <v/>
      </c>
    </row>
    <row r="44">
      <c r="M44" s="7">
        <f>IF(H44="","",EDATE(H44,IF(F44="Quarterly",3,12)))</f>
        <v/>
      </c>
      <c r="N44" s="5">
        <f>IF(OR(H44="",I44&lt;&gt;"",K44="Complete"),"",H44-TODAY())</f>
        <v/>
      </c>
      <c r="O44" s="5">
        <f>IF(OR(H44="",I44=""),"",IF(I44&lt;=H44,"On Time","Late"))</f>
        <v/>
      </c>
      <c r="P44" s="5">
        <f>IF(AND(B44="",E44=""),"",IF(H44="","Missing Date",IF(J44="Rescan Required","Rescan Required",IF(OR(I44&lt;&gt;"",K44="Complete"),"Completed",IF(H44&lt;TODAY(),"Overdue",IF(H44-TODAY()&lt;=30,"Due Soon","OK"))))))</f>
        <v/>
      </c>
      <c r="Q44" s="5">
        <f>IF(OR(P44="",P44="Completed",P44="Missing Date"),"",H44+ROW()/10000)</f>
        <v/>
      </c>
    </row>
    <row r="45">
      <c r="M45" s="7">
        <f>IF(H45="","",EDATE(H45,IF(F45="Quarterly",3,12)))</f>
        <v/>
      </c>
      <c r="N45" s="5">
        <f>IF(OR(H45="",I45&lt;&gt;"",K45="Complete"),"",H45-TODAY())</f>
        <v/>
      </c>
      <c r="O45" s="5">
        <f>IF(OR(H45="",I45=""),"",IF(I45&lt;=H45,"On Time","Late"))</f>
        <v/>
      </c>
      <c r="P45" s="5">
        <f>IF(AND(B45="",E45=""),"",IF(H45="","Missing Date",IF(J45="Rescan Required","Rescan Required",IF(OR(I45&lt;&gt;"",K45="Complete"),"Completed",IF(H45&lt;TODAY(),"Overdue",IF(H45-TODAY()&lt;=30,"Due Soon","OK"))))))</f>
        <v/>
      </c>
      <c r="Q45" s="5">
        <f>IF(OR(P45="",P45="Completed",P45="Missing Date"),"",H45+ROW()/10000)</f>
        <v/>
      </c>
    </row>
    <row r="46">
      <c r="M46" s="7">
        <f>IF(H46="","",EDATE(H46,IF(F46="Quarterly",3,12)))</f>
        <v/>
      </c>
      <c r="N46" s="5">
        <f>IF(OR(H46="",I46&lt;&gt;"",K46="Complete"),"",H46-TODAY())</f>
        <v/>
      </c>
      <c r="O46" s="5">
        <f>IF(OR(H46="",I46=""),"",IF(I46&lt;=H46,"On Time","Late"))</f>
        <v/>
      </c>
      <c r="P46" s="5">
        <f>IF(AND(B46="",E46=""),"",IF(H46="","Missing Date",IF(J46="Rescan Required","Rescan Required",IF(OR(I46&lt;&gt;"",K46="Complete"),"Completed",IF(H46&lt;TODAY(),"Overdue",IF(H46-TODAY()&lt;=30,"Due Soon","OK"))))))</f>
        <v/>
      </c>
      <c r="Q46" s="5">
        <f>IF(OR(P46="",P46="Completed",P46="Missing Date"),"",H46+ROW()/10000)</f>
        <v/>
      </c>
    </row>
    <row r="47">
      <c r="M47" s="7">
        <f>IF(H47="","",EDATE(H47,IF(F47="Quarterly",3,12)))</f>
        <v/>
      </c>
      <c r="N47" s="5">
        <f>IF(OR(H47="",I47&lt;&gt;"",K47="Complete"),"",H47-TODAY())</f>
        <v/>
      </c>
      <c r="O47" s="5">
        <f>IF(OR(H47="",I47=""),"",IF(I47&lt;=H47,"On Time","Late"))</f>
        <v/>
      </c>
      <c r="P47" s="5">
        <f>IF(AND(B47="",E47=""),"",IF(H47="","Missing Date",IF(J47="Rescan Required","Rescan Required",IF(OR(I47&lt;&gt;"",K47="Complete"),"Completed",IF(H47&lt;TODAY(),"Overdue",IF(H47-TODAY()&lt;=30,"Due Soon","OK"))))))</f>
        <v/>
      </c>
      <c r="Q47" s="5">
        <f>IF(OR(P47="",P47="Completed",P47="Missing Date"),"",H47+ROW()/10000)</f>
        <v/>
      </c>
    </row>
    <row r="48">
      <c r="M48" s="7">
        <f>IF(H48="","",EDATE(H48,IF(F48="Quarterly",3,12)))</f>
        <v/>
      </c>
      <c r="N48" s="5">
        <f>IF(OR(H48="",I48&lt;&gt;"",K48="Complete"),"",H48-TODAY())</f>
        <v/>
      </c>
      <c r="O48" s="5">
        <f>IF(OR(H48="",I48=""),"",IF(I48&lt;=H48,"On Time","Late"))</f>
        <v/>
      </c>
      <c r="P48" s="5">
        <f>IF(AND(B48="",E48=""),"",IF(H48="","Missing Date",IF(J48="Rescan Required","Rescan Required",IF(OR(I48&lt;&gt;"",K48="Complete"),"Completed",IF(H48&lt;TODAY(),"Overdue",IF(H48-TODAY()&lt;=30,"Due Soon","OK"))))))</f>
        <v/>
      </c>
      <c r="Q48" s="5">
        <f>IF(OR(P48="",P48="Completed",P48="Missing Date"),"",H48+ROW()/10000)</f>
        <v/>
      </c>
    </row>
    <row r="49">
      <c r="M49" s="7">
        <f>IF(H49="","",EDATE(H49,IF(F49="Quarterly",3,12)))</f>
        <v/>
      </c>
      <c r="N49" s="5">
        <f>IF(OR(H49="",I49&lt;&gt;"",K49="Complete"),"",H49-TODAY())</f>
        <v/>
      </c>
      <c r="O49" s="5">
        <f>IF(OR(H49="",I49=""),"",IF(I49&lt;=H49,"On Time","Late"))</f>
        <v/>
      </c>
      <c r="P49" s="5">
        <f>IF(AND(B49="",E49=""),"",IF(H49="","Missing Date",IF(J49="Rescan Required","Rescan Required",IF(OR(I49&lt;&gt;"",K49="Complete"),"Completed",IF(H49&lt;TODAY(),"Overdue",IF(H49-TODAY()&lt;=30,"Due Soon","OK"))))))</f>
        <v/>
      </c>
      <c r="Q49" s="5">
        <f>IF(OR(P49="",P49="Completed",P49="Missing Date"),"",H49+ROW()/10000)</f>
        <v/>
      </c>
    </row>
    <row r="50">
      <c r="M50" s="7">
        <f>IF(H50="","",EDATE(H50,IF(F50="Quarterly",3,12)))</f>
        <v/>
      </c>
      <c r="N50" s="5">
        <f>IF(OR(H50="",I50&lt;&gt;"",K50="Complete"),"",H50-TODAY())</f>
        <v/>
      </c>
      <c r="O50" s="5">
        <f>IF(OR(H50="",I50=""),"",IF(I50&lt;=H50,"On Time","Late"))</f>
        <v/>
      </c>
      <c r="P50" s="5">
        <f>IF(AND(B50="",E50=""),"",IF(H50="","Missing Date",IF(J50="Rescan Required","Rescan Required",IF(OR(I50&lt;&gt;"",K50="Complete"),"Completed",IF(H50&lt;TODAY(),"Overdue",IF(H50-TODAY()&lt;=30,"Due Soon","OK"))))))</f>
        <v/>
      </c>
      <c r="Q50" s="5">
        <f>IF(OR(P50="",P50="Completed",P50="Missing Date"),"",H50+ROW()/10000)</f>
        <v/>
      </c>
    </row>
    <row r="51">
      <c r="M51" s="7">
        <f>IF(H51="","",EDATE(H51,IF(F51="Quarterly",3,12)))</f>
        <v/>
      </c>
      <c r="N51" s="5">
        <f>IF(OR(H51="",I51&lt;&gt;"",K51="Complete"),"",H51-TODAY())</f>
        <v/>
      </c>
      <c r="O51" s="5">
        <f>IF(OR(H51="",I51=""),"",IF(I51&lt;=H51,"On Time","Late"))</f>
        <v/>
      </c>
      <c r="P51" s="5">
        <f>IF(AND(B51="",E51=""),"",IF(H51="","Missing Date",IF(J51="Rescan Required","Rescan Required",IF(OR(I51&lt;&gt;"",K51="Complete"),"Completed",IF(H51&lt;TODAY(),"Overdue",IF(H51-TODAY()&lt;=30,"Due Soon","OK"))))))</f>
        <v/>
      </c>
      <c r="Q51" s="5">
        <f>IF(OR(P51="",P51="Completed",P51="Missing Date"),"",H51+ROW()/10000)</f>
        <v/>
      </c>
    </row>
    <row r="52">
      <c r="M52" s="7">
        <f>IF(H52="","",EDATE(H52,IF(F52="Quarterly",3,12)))</f>
        <v/>
      </c>
      <c r="N52" s="5">
        <f>IF(OR(H52="",I52&lt;&gt;"",K52="Complete"),"",H52-TODAY())</f>
        <v/>
      </c>
      <c r="O52" s="5">
        <f>IF(OR(H52="",I52=""),"",IF(I52&lt;=H52,"On Time","Late"))</f>
        <v/>
      </c>
      <c r="P52" s="5">
        <f>IF(AND(B52="",E52=""),"",IF(H52="","Missing Date",IF(J52="Rescan Required","Rescan Required",IF(OR(I52&lt;&gt;"",K52="Complete"),"Completed",IF(H52&lt;TODAY(),"Overdue",IF(H52-TODAY()&lt;=30,"Due Soon","OK"))))))</f>
        <v/>
      </c>
      <c r="Q52" s="5">
        <f>IF(OR(P52="",P52="Completed",P52="Missing Date"),"",H52+ROW()/10000)</f>
        <v/>
      </c>
    </row>
    <row r="53">
      <c r="M53" s="7">
        <f>IF(H53="","",EDATE(H53,IF(F53="Quarterly",3,12)))</f>
        <v/>
      </c>
      <c r="N53" s="5">
        <f>IF(OR(H53="",I53&lt;&gt;"",K53="Complete"),"",H53-TODAY())</f>
        <v/>
      </c>
      <c r="O53" s="5">
        <f>IF(OR(H53="",I53=""),"",IF(I53&lt;=H53,"On Time","Late"))</f>
        <v/>
      </c>
      <c r="P53" s="5">
        <f>IF(AND(B53="",E53=""),"",IF(H53="","Missing Date",IF(J53="Rescan Required","Rescan Required",IF(OR(I53&lt;&gt;"",K53="Complete"),"Completed",IF(H53&lt;TODAY(),"Overdue",IF(H53-TODAY()&lt;=30,"Due Soon","OK"))))))</f>
        <v/>
      </c>
      <c r="Q53" s="5">
        <f>IF(OR(P53="",P53="Completed",P53="Missing Date"),"",H53+ROW()/10000)</f>
        <v/>
      </c>
    </row>
    <row r="54">
      <c r="M54" s="7">
        <f>IF(H54="","",EDATE(H54,IF(F54="Quarterly",3,12)))</f>
        <v/>
      </c>
      <c r="N54" s="5">
        <f>IF(OR(H54="",I54&lt;&gt;"",K54="Complete"),"",H54-TODAY())</f>
        <v/>
      </c>
      <c r="O54" s="5">
        <f>IF(OR(H54="",I54=""),"",IF(I54&lt;=H54,"On Time","Late"))</f>
        <v/>
      </c>
      <c r="P54" s="5">
        <f>IF(AND(B54="",E54=""),"",IF(H54="","Missing Date",IF(J54="Rescan Required","Rescan Required",IF(OR(I54&lt;&gt;"",K54="Complete"),"Completed",IF(H54&lt;TODAY(),"Overdue",IF(H54-TODAY()&lt;=30,"Due Soon","OK"))))))</f>
        <v/>
      </c>
      <c r="Q54" s="5">
        <f>IF(OR(P54="",P54="Completed",P54="Missing Date"),"",H54+ROW()/10000)</f>
        <v/>
      </c>
    </row>
    <row r="55">
      <c r="M55" s="7">
        <f>IF(H55="","",EDATE(H55,IF(F55="Quarterly",3,12)))</f>
        <v/>
      </c>
      <c r="N55" s="5">
        <f>IF(OR(H55="",I55&lt;&gt;"",K55="Complete"),"",H55-TODAY())</f>
        <v/>
      </c>
      <c r="O55" s="5">
        <f>IF(OR(H55="",I55=""),"",IF(I55&lt;=H55,"On Time","Late"))</f>
        <v/>
      </c>
      <c r="P55" s="5">
        <f>IF(AND(B55="",E55=""),"",IF(H55="","Missing Date",IF(J55="Rescan Required","Rescan Required",IF(OR(I55&lt;&gt;"",K55="Complete"),"Completed",IF(H55&lt;TODAY(),"Overdue",IF(H55-TODAY()&lt;=30,"Due Soon","OK"))))))</f>
        <v/>
      </c>
      <c r="Q55" s="5">
        <f>IF(OR(P55="",P55="Completed",P55="Missing Date"),"",H55+ROW()/10000)</f>
        <v/>
      </c>
    </row>
    <row r="56">
      <c r="M56" s="7">
        <f>IF(H56="","",EDATE(H56,IF(F56="Quarterly",3,12)))</f>
        <v/>
      </c>
      <c r="N56" s="5">
        <f>IF(OR(H56="",I56&lt;&gt;"",K56="Complete"),"",H56-TODAY())</f>
        <v/>
      </c>
      <c r="O56" s="5">
        <f>IF(OR(H56="",I56=""),"",IF(I56&lt;=H56,"On Time","Late"))</f>
        <v/>
      </c>
      <c r="P56" s="5">
        <f>IF(AND(B56="",E56=""),"",IF(H56="","Missing Date",IF(J56="Rescan Required","Rescan Required",IF(OR(I56&lt;&gt;"",K56="Complete"),"Completed",IF(H56&lt;TODAY(),"Overdue",IF(H56-TODAY()&lt;=30,"Due Soon","OK"))))))</f>
        <v/>
      </c>
      <c r="Q56" s="5">
        <f>IF(OR(P56="",P56="Completed",P56="Missing Date"),"",H56+ROW()/10000)</f>
        <v/>
      </c>
    </row>
    <row r="57">
      <c r="M57" s="7">
        <f>IF(H57="","",EDATE(H57,IF(F57="Quarterly",3,12)))</f>
        <v/>
      </c>
      <c r="N57" s="5">
        <f>IF(OR(H57="",I57&lt;&gt;"",K57="Complete"),"",H57-TODAY())</f>
        <v/>
      </c>
      <c r="O57" s="5">
        <f>IF(OR(H57="",I57=""),"",IF(I57&lt;=H57,"On Time","Late"))</f>
        <v/>
      </c>
      <c r="P57" s="5">
        <f>IF(AND(B57="",E57=""),"",IF(H57="","Missing Date",IF(J57="Rescan Required","Rescan Required",IF(OR(I57&lt;&gt;"",K57="Complete"),"Completed",IF(H57&lt;TODAY(),"Overdue",IF(H57-TODAY()&lt;=30,"Due Soon","OK"))))))</f>
        <v/>
      </c>
      <c r="Q57" s="5">
        <f>IF(OR(P57="",P57="Completed",P57="Missing Date"),"",H57+ROW()/10000)</f>
        <v/>
      </c>
    </row>
    <row r="58">
      <c r="M58" s="7">
        <f>IF(H58="","",EDATE(H58,IF(F58="Quarterly",3,12)))</f>
        <v/>
      </c>
      <c r="N58" s="5">
        <f>IF(OR(H58="",I58&lt;&gt;"",K58="Complete"),"",H58-TODAY())</f>
        <v/>
      </c>
      <c r="O58" s="5">
        <f>IF(OR(H58="",I58=""),"",IF(I58&lt;=H58,"On Time","Late"))</f>
        <v/>
      </c>
      <c r="P58" s="5">
        <f>IF(AND(B58="",E58=""),"",IF(H58="","Missing Date",IF(J58="Rescan Required","Rescan Required",IF(OR(I58&lt;&gt;"",K58="Complete"),"Completed",IF(H58&lt;TODAY(),"Overdue",IF(H58-TODAY()&lt;=30,"Due Soon","OK"))))))</f>
        <v/>
      </c>
      <c r="Q58" s="5">
        <f>IF(OR(P58="",P58="Completed",P58="Missing Date"),"",H58+ROW()/10000)</f>
        <v/>
      </c>
    </row>
    <row r="59">
      <c r="M59" s="7">
        <f>IF(H59="","",EDATE(H59,IF(F59="Quarterly",3,12)))</f>
        <v/>
      </c>
      <c r="N59" s="5">
        <f>IF(OR(H59="",I59&lt;&gt;"",K59="Complete"),"",H59-TODAY())</f>
        <v/>
      </c>
      <c r="O59" s="5">
        <f>IF(OR(H59="",I59=""),"",IF(I59&lt;=H59,"On Time","Late"))</f>
        <v/>
      </c>
      <c r="P59" s="5">
        <f>IF(AND(B59="",E59=""),"",IF(H59="","Missing Date",IF(J59="Rescan Required","Rescan Required",IF(OR(I59&lt;&gt;"",K59="Complete"),"Completed",IF(H59&lt;TODAY(),"Overdue",IF(H59-TODAY()&lt;=30,"Due Soon","OK"))))))</f>
        <v/>
      </c>
      <c r="Q59" s="5">
        <f>IF(OR(P59="",P59="Completed",P59="Missing Date"),"",H59+ROW()/10000)</f>
        <v/>
      </c>
    </row>
    <row r="60">
      <c r="M60" s="7">
        <f>IF(H60="","",EDATE(H60,IF(F60="Quarterly",3,12)))</f>
        <v/>
      </c>
      <c r="N60" s="5">
        <f>IF(OR(H60="",I60&lt;&gt;"",K60="Complete"),"",H60-TODAY())</f>
        <v/>
      </c>
      <c r="O60" s="5">
        <f>IF(OR(H60="",I60=""),"",IF(I60&lt;=H60,"On Time","Late"))</f>
        <v/>
      </c>
      <c r="P60" s="5">
        <f>IF(AND(B60="",E60=""),"",IF(H60="","Missing Date",IF(J60="Rescan Required","Rescan Required",IF(OR(I60&lt;&gt;"",K60="Complete"),"Completed",IF(H60&lt;TODAY(),"Overdue",IF(H60-TODAY()&lt;=30,"Due Soon","OK"))))))</f>
        <v/>
      </c>
      <c r="Q60" s="5">
        <f>IF(OR(P60="",P60="Completed",P60="Missing Date"),"",H60+ROW()/10000)</f>
        <v/>
      </c>
    </row>
    <row r="61">
      <c r="M61" s="7">
        <f>IF(H61="","",EDATE(H61,IF(F61="Quarterly",3,12)))</f>
        <v/>
      </c>
      <c r="N61" s="5">
        <f>IF(OR(H61="",I61&lt;&gt;"",K61="Complete"),"",H61-TODAY())</f>
        <v/>
      </c>
      <c r="O61" s="5">
        <f>IF(OR(H61="",I61=""),"",IF(I61&lt;=H61,"On Time","Late"))</f>
        <v/>
      </c>
      <c r="P61" s="5">
        <f>IF(AND(B61="",E61=""),"",IF(H61="","Missing Date",IF(J61="Rescan Required","Rescan Required",IF(OR(I61&lt;&gt;"",K61="Complete"),"Completed",IF(H61&lt;TODAY(),"Overdue",IF(H61-TODAY()&lt;=30,"Due Soon","OK"))))))</f>
        <v/>
      </c>
      <c r="Q61" s="5">
        <f>IF(OR(P61="",P61="Completed",P61="Missing Date"),"",H61+ROW()/10000)</f>
        <v/>
      </c>
    </row>
    <row r="62">
      <c r="M62" s="7">
        <f>IF(H62="","",EDATE(H62,IF(F62="Quarterly",3,12)))</f>
        <v/>
      </c>
      <c r="N62" s="5">
        <f>IF(OR(H62="",I62&lt;&gt;"",K62="Complete"),"",H62-TODAY())</f>
        <v/>
      </c>
      <c r="O62" s="5">
        <f>IF(OR(H62="",I62=""),"",IF(I62&lt;=H62,"On Time","Late"))</f>
        <v/>
      </c>
      <c r="P62" s="5">
        <f>IF(AND(B62="",E62=""),"",IF(H62="","Missing Date",IF(J62="Rescan Required","Rescan Required",IF(OR(I62&lt;&gt;"",K62="Complete"),"Completed",IF(H62&lt;TODAY(),"Overdue",IF(H62-TODAY()&lt;=30,"Due Soon","OK"))))))</f>
        <v/>
      </c>
      <c r="Q62" s="5">
        <f>IF(OR(P62="",P62="Completed",P62="Missing Date"),"",H62+ROW()/10000)</f>
        <v/>
      </c>
    </row>
    <row r="63">
      <c r="M63" s="7">
        <f>IF(H63="","",EDATE(H63,IF(F63="Quarterly",3,12)))</f>
        <v/>
      </c>
      <c r="N63" s="5">
        <f>IF(OR(H63="",I63&lt;&gt;"",K63="Complete"),"",H63-TODAY())</f>
        <v/>
      </c>
      <c r="O63" s="5">
        <f>IF(OR(H63="",I63=""),"",IF(I63&lt;=H63,"On Time","Late"))</f>
        <v/>
      </c>
      <c r="P63" s="5">
        <f>IF(AND(B63="",E63=""),"",IF(H63="","Missing Date",IF(J63="Rescan Required","Rescan Required",IF(OR(I63&lt;&gt;"",K63="Complete"),"Completed",IF(H63&lt;TODAY(),"Overdue",IF(H63-TODAY()&lt;=30,"Due Soon","OK"))))))</f>
        <v/>
      </c>
      <c r="Q63" s="5">
        <f>IF(OR(P63="",P63="Completed",P63="Missing Date"),"",H63+ROW()/10000)</f>
        <v/>
      </c>
    </row>
    <row r="64">
      <c r="M64" s="7">
        <f>IF(H64="","",EDATE(H64,IF(F64="Quarterly",3,12)))</f>
        <v/>
      </c>
      <c r="N64" s="5">
        <f>IF(OR(H64="",I64&lt;&gt;"",K64="Complete"),"",H64-TODAY())</f>
        <v/>
      </c>
      <c r="O64" s="5">
        <f>IF(OR(H64="",I64=""),"",IF(I64&lt;=H64,"On Time","Late"))</f>
        <v/>
      </c>
      <c r="P64" s="5">
        <f>IF(AND(B64="",E64=""),"",IF(H64="","Missing Date",IF(J64="Rescan Required","Rescan Required",IF(OR(I64&lt;&gt;"",K64="Complete"),"Completed",IF(H64&lt;TODAY(),"Overdue",IF(H64-TODAY()&lt;=30,"Due Soon","OK"))))))</f>
        <v/>
      </c>
      <c r="Q64" s="5">
        <f>IF(OR(P64="",P64="Completed",P64="Missing Date"),"",H64+ROW()/10000)</f>
        <v/>
      </c>
    </row>
    <row r="65">
      <c r="M65" s="7">
        <f>IF(H65="","",EDATE(H65,IF(F65="Quarterly",3,12)))</f>
        <v/>
      </c>
      <c r="N65" s="5">
        <f>IF(OR(H65="",I65&lt;&gt;"",K65="Complete"),"",H65-TODAY())</f>
        <v/>
      </c>
      <c r="O65" s="5">
        <f>IF(OR(H65="",I65=""),"",IF(I65&lt;=H65,"On Time","Late"))</f>
        <v/>
      </c>
      <c r="P65" s="5">
        <f>IF(AND(B65="",E65=""),"",IF(H65="","Missing Date",IF(J65="Rescan Required","Rescan Required",IF(OR(I65&lt;&gt;"",K65="Complete"),"Completed",IF(H65&lt;TODAY(),"Overdue",IF(H65-TODAY()&lt;=30,"Due Soon","OK"))))))</f>
        <v/>
      </c>
      <c r="Q65" s="5">
        <f>IF(OR(P65="",P65="Completed",P65="Missing Date"),"",H65+ROW()/10000)</f>
        <v/>
      </c>
    </row>
    <row r="66">
      <c r="M66" s="7">
        <f>IF(H66="","",EDATE(H66,IF(F66="Quarterly",3,12)))</f>
        <v/>
      </c>
      <c r="N66" s="5">
        <f>IF(OR(H66="",I66&lt;&gt;"",K66="Complete"),"",H66-TODAY())</f>
        <v/>
      </c>
      <c r="O66" s="5">
        <f>IF(OR(H66="",I66=""),"",IF(I66&lt;=H66,"On Time","Late"))</f>
        <v/>
      </c>
      <c r="P66" s="5">
        <f>IF(AND(B66="",E66=""),"",IF(H66="","Missing Date",IF(J66="Rescan Required","Rescan Required",IF(OR(I66&lt;&gt;"",K66="Complete"),"Completed",IF(H66&lt;TODAY(),"Overdue",IF(H66-TODAY()&lt;=30,"Due Soon","OK"))))))</f>
        <v/>
      </c>
      <c r="Q66" s="5">
        <f>IF(OR(P66="",P66="Completed",P66="Missing Date"),"",H66+ROW()/10000)</f>
        <v/>
      </c>
    </row>
    <row r="67">
      <c r="M67" s="7">
        <f>IF(H67="","",EDATE(H67,IF(F67="Quarterly",3,12)))</f>
        <v/>
      </c>
      <c r="N67" s="5">
        <f>IF(OR(H67="",I67&lt;&gt;"",K67="Complete"),"",H67-TODAY())</f>
        <v/>
      </c>
      <c r="O67" s="5">
        <f>IF(OR(H67="",I67=""),"",IF(I67&lt;=H67,"On Time","Late"))</f>
        <v/>
      </c>
      <c r="P67" s="5">
        <f>IF(AND(B67="",E67=""),"",IF(H67="","Missing Date",IF(J67="Rescan Required","Rescan Required",IF(OR(I67&lt;&gt;"",K67="Complete"),"Completed",IF(H67&lt;TODAY(),"Overdue",IF(H67-TODAY()&lt;=30,"Due Soon","OK"))))))</f>
        <v/>
      </c>
      <c r="Q67" s="5">
        <f>IF(OR(P67="",P67="Completed",P67="Missing Date"),"",H67+ROW()/10000)</f>
        <v/>
      </c>
    </row>
    <row r="68">
      <c r="M68" s="7">
        <f>IF(H68="","",EDATE(H68,IF(F68="Quarterly",3,12)))</f>
        <v/>
      </c>
      <c r="N68" s="5">
        <f>IF(OR(H68="",I68&lt;&gt;"",K68="Complete"),"",H68-TODAY())</f>
        <v/>
      </c>
      <c r="O68" s="5">
        <f>IF(OR(H68="",I68=""),"",IF(I68&lt;=H68,"On Time","Late"))</f>
        <v/>
      </c>
      <c r="P68" s="5">
        <f>IF(AND(B68="",E68=""),"",IF(H68="","Missing Date",IF(J68="Rescan Required","Rescan Required",IF(OR(I68&lt;&gt;"",K68="Complete"),"Completed",IF(H68&lt;TODAY(),"Overdue",IF(H68-TODAY()&lt;=30,"Due Soon","OK"))))))</f>
        <v/>
      </c>
      <c r="Q68" s="5">
        <f>IF(OR(P68="",P68="Completed",P68="Missing Date"),"",H68+ROW()/10000)</f>
        <v/>
      </c>
    </row>
    <row r="69">
      <c r="M69" s="7">
        <f>IF(H69="","",EDATE(H69,IF(F69="Quarterly",3,12)))</f>
        <v/>
      </c>
      <c r="N69" s="5">
        <f>IF(OR(H69="",I69&lt;&gt;"",K69="Complete"),"",H69-TODAY())</f>
        <v/>
      </c>
      <c r="O69" s="5">
        <f>IF(OR(H69="",I69=""),"",IF(I69&lt;=H69,"On Time","Late"))</f>
        <v/>
      </c>
      <c r="P69" s="5">
        <f>IF(AND(B69="",E69=""),"",IF(H69="","Missing Date",IF(J69="Rescan Required","Rescan Required",IF(OR(I69&lt;&gt;"",K69="Complete"),"Completed",IF(H69&lt;TODAY(),"Overdue",IF(H69-TODAY()&lt;=30,"Due Soon","OK"))))))</f>
        <v/>
      </c>
      <c r="Q69" s="5">
        <f>IF(OR(P69="",P69="Completed",P69="Missing Date"),"",H69+ROW()/10000)</f>
        <v/>
      </c>
    </row>
    <row r="70">
      <c r="M70" s="7">
        <f>IF(H70="","",EDATE(H70,IF(F70="Quarterly",3,12)))</f>
        <v/>
      </c>
      <c r="N70" s="5">
        <f>IF(OR(H70="",I70&lt;&gt;"",K70="Complete"),"",H70-TODAY())</f>
        <v/>
      </c>
      <c r="O70" s="5">
        <f>IF(OR(H70="",I70=""),"",IF(I70&lt;=H70,"On Time","Late"))</f>
        <v/>
      </c>
      <c r="P70" s="5">
        <f>IF(AND(B70="",E70=""),"",IF(H70="","Missing Date",IF(J70="Rescan Required","Rescan Required",IF(OR(I70&lt;&gt;"",K70="Complete"),"Completed",IF(H70&lt;TODAY(),"Overdue",IF(H70-TODAY()&lt;=30,"Due Soon","OK"))))))</f>
        <v/>
      </c>
      <c r="Q70" s="5">
        <f>IF(OR(P70="",P70="Completed",P70="Missing Date"),"",H70+ROW()/10000)</f>
        <v/>
      </c>
    </row>
    <row r="71">
      <c r="M71" s="7">
        <f>IF(H71="","",EDATE(H71,IF(F71="Quarterly",3,12)))</f>
        <v/>
      </c>
      <c r="N71" s="5">
        <f>IF(OR(H71="",I71&lt;&gt;"",K71="Complete"),"",H71-TODAY())</f>
        <v/>
      </c>
      <c r="O71" s="5">
        <f>IF(OR(H71="",I71=""),"",IF(I71&lt;=H71,"On Time","Late"))</f>
        <v/>
      </c>
      <c r="P71" s="5">
        <f>IF(AND(B71="",E71=""),"",IF(H71="","Missing Date",IF(J71="Rescan Required","Rescan Required",IF(OR(I71&lt;&gt;"",K71="Complete"),"Completed",IF(H71&lt;TODAY(),"Overdue",IF(H71-TODAY()&lt;=30,"Due Soon","OK"))))))</f>
        <v/>
      </c>
      <c r="Q71" s="5">
        <f>IF(OR(P71="",P71="Completed",P71="Missing Date"),"",H71+ROW()/10000)</f>
        <v/>
      </c>
    </row>
    <row r="72">
      <c r="M72" s="7">
        <f>IF(H72="","",EDATE(H72,IF(F72="Quarterly",3,12)))</f>
        <v/>
      </c>
      <c r="N72" s="5">
        <f>IF(OR(H72="",I72&lt;&gt;"",K72="Complete"),"",H72-TODAY())</f>
        <v/>
      </c>
      <c r="O72" s="5">
        <f>IF(OR(H72="",I72=""),"",IF(I72&lt;=H72,"On Time","Late"))</f>
        <v/>
      </c>
      <c r="P72" s="5">
        <f>IF(AND(B72="",E72=""),"",IF(H72="","Missing Date",IF(J72="Rescan Required","Rescan Required",IF(OR(I72&lt;&gt;"",K72="Complete"),"Completed",IF(H72&lt;TODAY(),"Overdue",IF(H72-TODAY()&lt;=30,"Due Soon","OK"))))))</f>
        <v/>
      </c>
      <c r="Q72" s="5">
        <f>IF(OR(P72="",P72="Completed",P72="Missing Date"),"",H72+ROW()/10000)</f>
        <v/>
      </c>
    </row>
    <row r="73">
      <c r="M73" s="7">
        <f>IF(H73="","",EDATE(H73,IF(F73="Quarterly",3,12)))</f>
        <v/>
      </c>
      <c r="N73" s="5">
        <f>IF(OR(H73="",I73&lt;&gt;"",K73="Complete"),"",H73-TODAY())</f>
        <v/>
      </c>
      <c r="O73" s="5">
        <f>IF(OR(H73="",I73=""),"",IF(I73&lt;=H73,"On Time","Late"))</f>
        <v/>
      </c>
      <c r="P73" s="5">
        <f>IF(AND(B73="",E73=""),"",IF(H73="","Missing Date",IF(J73="Rescan Required","Rescan Required",IF(OR(I73&lt;&gt;"",K73="Complete"),"Completed",IF(H73&lt;TODAY(),"Overdue",IF(H73-TODAY()&lt;=30,"Due Soon","OK"))))))</f>
        <v/>
      </c>
      <c r="Q73" s="5">
        <f>IF(OR(P73="",P73="Completed",P73="Missing Date"),"",H73+ROW()/10000)</f>
        <v/>
      </c>
    </row>
    <row r="74">
      <c r="M74" s="7">
        <f>IF(H74="","",EDATE(H74,IF(F74="Quarterly",3,12)))</f>
        <v/>
      </c>
      <c r="N74" s="5">
        <f>IF(OR(H74="",I74&lt;&gt;"",K74="Complete"),"",H74-TODAY())</f>
        <v/>
      </c>
      <c r="O74" s="5">
        <f>IF(OR(H74="",I74=""),"",IF(I74&lt;=H74,"On Time","Late"))</f>
        <v/>
      </c>
      <c r="P74" s="5">
        <f>IF(AND(B74="",E74=""),"",IF(H74="","Missing Date",IF(J74="Rescan Required","Rescan Required",IF(OR(I74&lt;&gt;"",K74="Complete"),"Completed",IF(H74&lt;TODAY(),"Overdue",IF(H74-TODAY()&lt;=30,"Due Soon","OK"))))))</f>
        <v/>
      </c>
      <c r="Q74" s="5">
        <f>IF(OR(P74="",P74="Completed",P74="Missing Date"),"",H74+ROW()/10000)</f>
        <v/>
      </c>
    </row>
    <row r="75">
      <c r="M75" s="7">
        <f>IF(H75="","",EDATE(H75,IF(F75="Quarterly",3,12)))</f>
        <v/>
      </c>
      <c r="N75" s="5">
        <f>IF(OR(H75="",I75&lt;&gt;"",K75="Complete"),"",H75-TODAY())</f>
        <v/>
      </c>
      <c r="O75" s="5">
        <f>IF(OR(H75="",I75=""),"",IF(I75&lt;=H75,"On Time","Late"))</f>
        <v/>
      </c>
      <c r="P75" s="5">
        <f>IF(AND(B75="",E75=""),"",IF(H75="","Missing Date",IF(J75="Rescan Required","Rescan Required",IF(OR(I75&lt;&gt;"",K75="Complete"),"Completed",IF(H75&lt;TODAY(),"Overdue",IF(H75-TODAY()&lt;=30,"Due Soon","OK"))))))</f>
        <v/>
      </c>
      <c r="Q75" s="5">
        <f>IF(OR(P75="",P75="Completed",P75="Missing Date"),"",H75+ROW()/10000)</f>
        <v/>
      </c>
    </row>
    <row r="76">
      <c r="M76" s="7">
        <f>IF(H76="","",EDATE(H76,IF(F76="Quarterly",3,12)))</f>
        <v/>
      </c>
      <c r="N76" s="5">
        <f>IF(OR(H76="",I76&lt;&gt;"",K76="Complete"),"",H76-TODAY())</f>
        <v/>
      </c>
      <c r="O76" s="5">
        <f>IF(OR(H76="",I76=""),"",IF(I76&lt;=H76,"On Time","Late"))</f>
        <v/>
      </c>
      <c r="P76" s="5">
        <f>IF(AND(B76="",E76=""),"",IF(H76="","Missing Date",IF(J76="Rescan Required","Rescan Required",IF(OR(I76&lt;&gt;"",K76="Complete"),"Completed",IF(H76&lt;TODAY(),"Overdue",IF(H76-TODAY()&lt;=30,"Due Soon","OK"))))))</f>
        <v/>
      </c>
      <c r="Q76" s="5">
        <f>IF(OR(P76="",P76="Completed",P76="Missing Date"),"",H76+ROW()/10000)</f>
        <v/>
      </c>
    </row>
    <row r="77">
      <c r="M77" s="7">
        <f>IF(H77="","",EDATE(H77,IF(F77="Quarterly",3,12)))</f>
        <v/>
      </c>
      <c r="N77" s="5">
        <f>IF(OR(H77="",I77&lt;&gt;"",K77="Complete"),"",H77-TODAY())</f>
        <v/>
      </c>
      <c r="O77" s="5">
        <f>IF(OR(H77="",I77=""),"",IF(I77&lt;=H77,"On Time","Late"))</f>
        <v/>
      </c>
      <c r="P77" s="5">
        <f>IF(AND(B77="",E77=""),"",IF(H77="","Missing Date",IF(J77="Rescan Required","Rescan Required",IF(OR(I77&lt;&gt;"",K77="Complete"),"Completed",IF(H77&lt;TODAY(),"Overdue",IF(H77-TODAY()&lt;=30,"Due Soon","OK"))))))</f>
        <v/>
      </c>
      <c r="Q77" s="5">
        <f>IF(OR(P77="",P77="Completed",P77="Missing Date"),"",H77+ROW()/10000)</f>
        <v/>
      </c>
    </row>
    <row r="78">
      <c r="M78" s="7">
        <f>IF(H78="","",EDATE(H78,IF(F78="Quarterly",3,12)))</f>
        <v/>
      </c>
      <c r="N78" s="5">
        <f>IF(OR(H78="",I78&lt;&gt;"",K78="Complete"),"",H78-TODAY())</f>
        <v/>
      </c>
      <c r="O78" s="5">
        <f>IF(OR(H78="",I78=""),"",IF(I78&lt;=H78,"On Time","Late"))</f>
        <v/>
      </c>
      <c r="P78" s="5">
        <f>IF(AND(B78="",E78=""),"",IF(H78="","Missing Date",IF(J78="Rescan Required","Rescan Required",IF(OR(I78&lt;&gt;"",K78="Complete"),"Completed",IF(H78&lt;TODAY(),"Overdue",IF(H78-TODAY()&lt;=30,"Due Soon","OK"))))))</f>
        <v/>
      </c>
      <c r="Q78" s="5">
        <f>IF(OR(P78="",P78="Completed",P78="Missing Date"),"",H78+ROW()/10000)</f>
        <v/>
      </c>
    </row>
    <row r="79">
      <c r="M79" s="7">
        <f>IF(H79="","",EDATE(H79,IF(F79="Quarterly",3,12)))</f>
        <v/>
      </c>
      <c r="N79" s="5">
        <f>IF(OR(H79="",I79&lt;&gt;"",K79="Complete"),"",H79-TODAY())</f>
        <v/>
      </c>
      <c r="O79" s="5">
        <f>IF(OR(H79="",I79=""),"",IF(I79&lt;=H79,"On Time","Late"))</f>
        <v/>
      </c>
      <c r="P79" s="5">
        <f>IF(AND(B79="",E79=""),"",IF(H79="","Missing Date",IF(J79="Rescan Required","Rescan Required",IF(OR(I79&lt;&gt;"",K79="Complete"),"Completed",IF(H79&lt;TODAY(),"Overdue",IF(H79-TODAY()&lt;=30,"Due Soon","OK"))))))</f>
        <v/>
      </c>
      <c r="Q79" s="5">
        <f>IF(OR(P79="",P79="Completed",P79="Missing Date"),"",H79+ROW()/10000)</f>
        <v/>
      </c>
    </row>
    <row r="80">
      <c r="M80" s="7">
        <f>IF(H80="","",EDATE(H80,IF(F80="Quarterly",3,12)))</f>
        <v/>
      </c>
      <c r="N80" s="5">
        <f>IF(OR(H80="",I80&lt;&gt;"",K80="Complete"),"",H80-TODAY())</f>
        <v/>
      </c>
      <c r="O80" s="5">
        <f>IF(OR(H80="",I80=""),"",IF(I80&lt;=H80,"On Time","Late"))</f>
        <v/>
      </c>
      <c r="P80" s="5">
        <f>IF(AND(B80="",E80=""),"",IF(H80="","Missing Date",IF(J80="Rescan Required","Rescan Required",IF(OR(I80&lt;&gt;"",K80="Complete"),"Completed",IF(H80&lt;TODAY(),"Overdue",IF(H80-TODAY()&lt;=30,"Due Soon","OK"))))))</f>
        <v/>
      </c>
      <c r="Q80" s="5">
        <f>IF(OR(P80="",P80="Completed",P80="Missing Date"),"",H80+ROW()/10000)</f>
        <v/>
      </c>
    </row>
    <row r="81">
      <c r="M81" s="7">
        <f>IF(H81="","",EDATE(H81,IF(F81="Quarterly",3,12)))</f>
        <v/>
      </c>
      <c r="N81" s="5">
        <f>IF(OR(H81="",I81&lt;&gt;"",K81="Complete"),"",H81-TODAY())</f>
        <v/>
      </c>
      <c r="O81" s="5">
        <f>IF(OR(H81="",I81=""),"",IF(I81&lt;=H81,"On Time","Late"))</f>
        <v/>
      </c>
      <c r="P81" s="5">
        <f>IF(AND(B81="",E81=""),"",IF(H81="","Missing Date",IF(J81="Rescan Required","Rescan Required",IF(OR(I81&lt;&gt;"",K81="Complete"),"Completed",IF(H81&lt;TODAY(),"Overdue",IF(H81-TODAY()&lt;=30,"Due Soon","OK"))))))</f>
        <v/>
      </c>
      <c r="Q81" s="5">
        <f>IF(OR(P81="",P81="Completed",P81="Missing Date"),"",H81+ROW()/10000)</f>
        <v/>
      </c>
    </row>
    <row r="82">
      <c r="M82" s="7">
        <f>IF(H82="","",EDATE(H82,IF(F82="Quarterly",3,12)))</f>
        <v/>
      </c>
      <c r="N82" s="5">
        <f>IF(OR(H82="",I82&lt;&gt;"",K82="Complete"),"",H82-TODAY())</f>
        <v/>
      </c>
      <c r="O82" s="5">
        <f>IF(OR(H82="",I82=""),"",IF(I82&lt;=H82,"On Time","Late"))</f>
        <v/>
      </c>
      <c r="P82" s="5">
        <f>IF(AND(B82="",E82=""),"",IF(H82="","Missing Date",IF(J82="Rescan Required","Rescan Required",IF(OR(I82&lt;&gt;"",K82="Complete"),"Completed",IF(H82&lt;TODAY(),"Overdue",IF(H82-TODAY()&lt;=30,"Due Soon","OK"))))))</f>
        <v/>
      </c>
      <c r="Q82" s="5">
        <f>IF(OR(P82="",P82="Completed",P82="Missing Date"),"",H82+ROW()/10000)</f>
        <v/>
      </c>
    </row>
    <row r="83">
      <c r="M83" s="7">
        <f>IF(H83="","",EDATE(H83,IF(F83="Quarterly",3,12)))</f>
        <v/>
      </c>
      <c r="N83" s="5">
        <f>IF(OR(H83="",I83&lt;&gt;"",K83="Complete"),"",H83-TODAY())</f>
        <v/>
      </c>
      <c r="O83" s="5">
        <f>IF(OR(H83="",I83=""),"",IF(I83&lt;=H83,"On Time","Late"))</f>
        <v/>
      </c>
      <c r="P83" s="5">
        <f>IF(AND(B83="",E83=""),"",IF(H83="","Missing Date",IF(J83="Rescan Required","Rescan Required",IF(OR(I83&lt;&gt;"",K83="Complete"),"Completed",IF(H83&lt;TODAY(),"Overdue",IF(H83-TODAY()&lt;=30,"Due Soon","OK"))))))</f>
        <v/>
      </c>
      <c r="Q83" s="5">
        <f>IF(OR(P83="",P83="Completed",P83="Missing Date"),"",H83+ROW()/10000)</f>
        <v/>
      </c>
    </row>
    <row r="84">
      <c r="M84" s="7">
        <f>IF(H84="","",EDATE(H84,IF(F84="Quarterly",3,12)))</f>
        <v/>
      </c>
      <c r="N84" s="5">
        <f>IF(OR(H84="",I84&lt;&gt;"",K84="Complete"),"",H84-TODAY())</f>
        <v/>
      </c>
      <c r="O84" s="5">
        <f>IF(OR(H84="",I84=""),"",IF(I84&lt;=H84,"On Time","Late"))</f>
        <v/>
      </c>
      <c r="P84" s="5">
        <f>IF(AND(B84="",E84=""),"",IF(H84="","Missing Date",IF(J84="Rescan Required","Rescan Required",IF(OR(I84&lt;&gt;"",K84="Complete"),"Completed",IF(H84&lt;TODAY(),"Overdue",IF(H84-TODAY()&lt;=30,"Due Soon","OK"))))))</f>
        <v/>
      </c>
      <c r="Q84" s="5">
        <f>IF(OR(P84="",P84="Completed",P84="Missing Date"),"",H84+ROW()/10000)</f>
        <v/>
      </c>
    </row>
    <row r="85">
      <c r="M85" s="7">
        <f>IF(H85="","",EDATE(H85,IF(F85="Quarterly",3,12)))</f>
        <v/>
      </c>
      <c r="N85" s="5">
        <f>IF(OR(H85="",I85&lt;&gt;"",K85="Complete"),"",H85-TODAY())</f>
        <v/>
      </c>
      <c r="O85" s="5">
        <f>IF(OR(H85="",I85=""),"",IF(I85&lt;=H85,"On Time","Late"))</f>
        <v/>
      </c>
      <c r="P85" s="5">
        <f>IF(AND(B85="",E85=""),"",IF(H85="","Missing Date",IF(J85="Rescan Required","Rescan Required",IF(OR(I85&lt;&gt;"",K85="Complete"),"Completed",IF(H85&lt;TODAY(),"Overdue",IF(H85-TODAY()&lt;=30,"Due Soon","OK"))))))</f>
        <v/>
      </c>
      <c r="Q85" s="5">
        <f>IF(OR(P85="",P85="Completed",P85="Missing Date"),"",H85+ROW()/10000)</f>
        <v/>
      </c>
    </row>
    <row r="86">
      <c r="M86" s="7">
        <f>IF(H86="","",EDATE(H86,IF(F86="Quarterly",3,12)))</f>
        <v/>
      </c>
      <c r="N86" s="5">
        <f>IF(OR(H86="",I86&lt;&gt;"",K86="Complete"),"",H86-TODAY())</f>
        <v/>
      </c>
      <c r="O86" s="5">
        <f>IF(OR(H86="",I86=""),"",IF(I86&lt;=H86,"On Time","Late"))</f>
        <v/>
      </c>
      <c r="P86" s="5">
        <f>IF(AND(B86="",E86=""),"",IF(H86="","Missing Date",IF(J86="Rescan Required","Rescan Required",IF(OR(I86&lt;&gt;"",K86="Complete"),"Completed",IF(H86&lt;TODAY(),"Overdue",IF(H86-TODAY()&lt;=30,"Due Soon","OK"))))))</f>
        <v/>
      </c>
      <c r="Q86" s="5">
        <f>IF(OR(P86="",P86="Completed",P86="Missing Date"),"",H86+ROW()/10000)</f>
        <v/>
      </c>
    </row>
    <row r="87">
      <c r="M87" s="7">
        <f>IF(H87="","",EDATE(H87,IF(F87="Quarterly",3,12)))</f>
        <v/>
      </c>
      <c r="N87" s="5">
        <f>IF(OR(H87="",I87&lt;&gt;"",K87="Complete"),"",H87-TODAY())</f>
        <v/>
      </c>
      <c r="O87" s="5">
        <f>IF(OR(H87="",I87=""),"",IF(I87&lt;=H87,"On Time","Late"))</f>
        <v/>
      </c>
      <c r="P87" s="5">
        <f>IF(AND(B87="",E87=""),"",IF(H87="","Missing Date",IF(J87="Rescan Required","Rescan Required",IF(OR(I87&lt;&gt;"",K87="Complete"),"Completed",IF(H87&lt;TODAY(),"Overdue",IF(H87-TODAY()&lt;=30,"Due Soon","OK"))))))</f>
        <v/>
      </c>
      <c r="Q87" s="5">
        <f>IF(OR(P87="",P87="Completed",P87="Missing Date"),"",H87+ROW()/10000)</f>
        <v/>
      </c>
    </row>
    <row r="88">
      <c r="M88" s="7">
        <f>IF(H88="","",EDATE(H88,IF(F88="Quarterly",3,12)))</f>
        <v/>
      </c>
      <c r="N88" s="5">
        <f>IF(OR(H88="",I88&lt;&gt;"",K88="Complete"),"",H88-TODAY())</f>
        <v/>
      </c>
      <c r="O88" s="5">
        <f>IF(OR(H88="",I88=""),"",IF(I88&lt;=H88,"On Time","Late"))</f>
        <v/>
      </c>
      <c r="P88" s="5">
        <f>IF(AND(B88="",E88=""),"",IF(H88="","Missing Date",IF(J88="Rescan Required","Rescan Required",IF(OR(I88&lt;&gt;"",K88="Complete"),"Completed",IF(H88&lt;TODAY(),"Overdue",IF(H88-TODAY()&lt;=30,"Due Soon","OK"))))))</f>
        <v/>
      </c>
      <c r="Q88" s="5">
        <f>IF(OR(P88="",P88="Completed",P88="Missing Date"),"",H88+ROW()/10000)</f>
        <v/>
      </c>
    </row>
    <row r="89">
      <c r="M89" s="7">
        <f>IF(H89="","",EDATE(H89,IF(F89="Quarterly",3,12)))</f>
        <v/>
      </c>
      <c r="N89" s="5">
        <f>IF(OR(H89="",I89&lt;&gt;"",K89="Complete"),"",H89-TODAY())</f>
        <v/>
      </c>
      <c r="O89" s="5">
        <f>IF(OR(H89="",I89=""),"",IF(I89&lt;=H89,"On Time","Late"))</f>
        <v/>
      </c>
      <c r="P89" s="5">
        <f>IF(AND(B89="",E89=""),"",IF(H89="","Missing Date",IF(J89="Rescan Required","Rescan Required",IF(OR(I89&lt;&gt;"",K89="Complete"),"Completed",IF(H89&lt;TODAY(),"Overdue",IF(H89-TODAY()&lt;=30,"Due Soon","OK"))))))</f>
        <v/>
      </c>
      <c r="Q89" s="5">
        <f>IF(OR(P89="",P89="Completed",P89="Missing Date"),"",H89+ROW()/10000)</f>
        <v/>
      </c>
    </row>
    <row r="90">
      <c r="M90" s="7">
        <f>IF(H90="","",EDATE(H90,IF(F90="Quarterly",3,12)))</f>
        <v/>
      </c>
      <c r="N90" s="5">
        <f>IF(OR(H90="",I90&lt;&gt;"",K90="Complete"),"",H90-TODAY())</f>
        <v/>
      </c>
      <c r="O90" s="5">
        <f>IF(OR(H90="",I90=""),"",IF(I90&lt;=H90,"On Time","Late"))</f>
        <v/>
      </c>
      <c r="P90" s="5">
        <f>IF(AND(B90="",E90=""),"",IF(H90="","Missing Date",IF(J90="Rescan Required","Rescan Required",IF(OR(I90&lt;&gt;"",K90="Complete"),"Completed",IF(H90&lt;TODAY(),"Overdue",IF(H90-TODAY()&lt;=30,"Due Soon","OK"))))))</f>
        <v/>
      </c>
      <c r="Q90" s="5">
        <f>IF(OR(P90="",P90="Completed",P90="Missing Date"),"",H90+ROW()/10000)</f>
        <v/>
      </c>
    </row>
    <row r="91">
      <c r="M91" s="7">
        <f>IF(H91="","",EDATE(H91,IF(F91="Quarterly",3,12)))</f>
        <v/>
      </c>
      <c r="N91" s="5">
        <f>IF(OR(H91="",I91&lt;&gt;"",K91="Complete"),"",H91-TODAY())</f>
        <v/>
      </c>
      <c r="O91" s="5">
        <f>IF(OR(H91="",I91=""),"",IF(I91&lt;=H91,"On Time","Late"))</f>
        <v/>
      </c>
      <c r="P91" s="5">
        <f>IF(AND(B91="",E91=""),"",IF(H91="","Missing Date",IF(J91="Rescan Required","Rescan Required",IF(OR(I91&lt;&gt;"",K91="Complete"),"Completed",IF(H91&lt;TODAY(),"Overdue",IF(H91-TODAY()&lt;=30,"Due Soon","OK"))))))</f>
        <v/>
      </c>
      <c r="Q91" s="5">
        <f>IF(OR(P91="",P91="Completed",P91="Missing Date"),"",H91+ROW()/10000)</f>
        <v/>
      </c>
    </row>
    <row r="92">
      <c r="M92" s="7">
        <f>IF(H92="","",EDATE(H92,IF(F92="Quarterly",3,12)))</f>
        <v/>
      </c>
      <c r="N92" s="5">
        <f>IF(OR(H92="",I92&lt;&gt;"",K92="Complete"),"",H92-TODAY())</f>
        <v/>
      </c>
      <c r="O92" s="5">
        <f>IF(OR(H92="",I92=""),"",IF(I92&lt;=H92,"On Time","Late"))</f>
        <v/>
      </c>
      <c r="P92" s="5">
        <f>IF(AND(B92="",E92=""),"",IF(H92="","Missing Date",IF(J92="Rescan Required","Rescan Required",IF(OR(I92&lt;&gt;"",K92="Complete"),"Completed",IF(H92&lt;TODAY(),"Overdue",IF(H92-TODAY()&lt;=30,"Due Soon","OK"))))))</f>
        <v/>
      </c>
      <c r="Q92" s="5">
        <f>IF(OR(P92="",P92="Completed",P92="Missing Date"),"",H92+ROW()/10000)</f>
        <v/>
      </c>
    </row>
    <row r="93">
      <c r="M93" s="7">
        <f>IF(H93="","",EDATE(H93,IF(F93="Quarterly",3,12)))</f>
        <v/>
      </c>
      <c r="N93" s="5">
        <f>IF(OR(H93="",I93&lt;&gt;"",K93="Complete"),"",H93-TODAY())</f>
        <v/>
      </c>
      <c r="O93" s="5">
        <f>IF(OR(H93="",I93=""),"",IF(I93&lt;=H93,"On Time","Late"))</f>
        <v/>
      </c>
      <c r="P93" s="5">
        <f>IF(AND(B93="",E93=""),"",IF(H93="","Missing Date",IF(J93="Rescan Required","Rescan Required",IF(OR(I93&lt;&gt;"",K93="Complete"),"Completed",IF(H93&lt;TODAY(),"Overdue",IF(H93-TODAY()&lt;=30,"Due Soon","OK"))))))</f>
        <v/>
      </c>
      <c r="Q93" s="5">
        <f>IF(OR(P93="",P93="Completed",P93="Missing Date"),"",H93+ROW()/10000)</f>
        <v/>
      </c>
    </row>
    <row r="94">
      <c r="M94" s="7">
        <f>IF(H94="","",EDATE(H94,IF(F94="Quarterly",3,12)))</f>
        <v/>
      </c>
      <c r="N94" s="5">
        <f>IF(OR(H94="",I94&lt;&gt;"",K94="Complete"),"",H94-TODAY())</f>
        <v/>
      </c>
      <c r="O94" s="5">
        <f>IF(OR(H94="",I94=""),"",IF(I94&lt;=H94,"On Time","Late"))</f>
        <v/>
      </c>
      <c r="P94" s="5">
        <f>IF(AND(B94="",E94=""),"",IF(H94="","Missing Date",IF(J94="Rescan Required","Rescan Required",IF(OR(I94&lt;&gt;"",K94="Complete"),"Completed",IF(H94&lt;TODAY(),"Overdue",IF(H94-TODAY()&lt;=30,"Due Soon","OK"))))))</f>
        <v/>
      </c>
      <c r="Q94" s="5">
        <f>IF(OR(P94="",P94="Completed",P94="Missing Date"),"",H94+ROW()/10000)</f>
        <v/>
      </c>
    </row>
    <row r="95">
      <c r="M95" s="7">
        <f>IF(H95="","",EDATE(H95,IF(F95="Quarterly",3,12)))</f>
        <v/>
      </c>
      <c r="N95" s="5">
        <f>IF(OR(H95="",I95&lt;&gt;"",K95="Complete"),"",H95-TODAY())</f>
        <v/>
      </c>
      <c r="O95" s="5">
        <f>IF(OR(H95="",I95=""),"",IF(I95&lt;=H95,"On Time","Late"))</f>
        <v/>
      </c>
      <c r="P95" s="5">
        <f>IF(AND(B95="",E95=""),"",IF(H95="","Missing Date",IF(J95="Rescan Required","Rescan Required",IF(OR(I95&lt;&gt;"",K95="Complete"),"Completed",IF(H95&lt;TODAY(),"Overdue",IF(H95-TODAY()&lt;=30,"Due Soon","OK"))))))</f>
        <v/>
      </c>
      <c r="Q95" s="5">
        <f>IF(OR(P95="",P95="Completed",P95="Missing Date"),"",H95+ROW()/10000)</f>
        <v/>
      </c>
    </row>
    <row r="96">
      <c r="M96" s="7">
        <f>IF(H96="","",EDATE(H96,IF(F96="Quarterly",3,12)))</f>
        <v/>
      </c>
      <c r="N96" s="5">
        <f>IF(OR(H96="",I96&lt;&gt;"",K96="Complete"),"",H96-TODAY())</f>
        <v/>
      </c>
      <c r="O96" s="5">
        <f>IF(OR(H96="",I96=""),"",IF(I96&lt;=H96,"On Time","Late"))</f>
        <v/>
      </c>
      <c r="P96" s="5">
        <f>IF(AND(B96="",E96=""),"",IF(H96="","Missing Date",IF(J96="Rescan Required","Rescan Required",IF(OR(I96&lt;&gt;"",K96="Complete"),"Completed",IF(H96&lt;TODAY(),"Overdue",IF(H96-TODAY()&lt;=30,"Due Soon","OK"))))))</f>
        <v/>
      </c>
      <c r="Q96" s="5">
        <f>IF(OR(P96="",P96="Completed",P96="Missing Date"),"",H96+ROW()/10000)</f>
        <v/>
      </c>
    </row>
    <row r="97">
      <c r="M97" s="7">
        <f>IF(H97="","",EDATE(H97,IF(F97="Quarterly",3,12)))</f>
        <v/>
      </c>
      <c r="N97" s="5">
        <f>IF(OR(H97="",I97&lt;&gt;"",K97="Complete"),"",H97-TODAY())</f>
        <v/>
      </c>
      <c r="O97" s="5">
        <f>IF(OR(H97="",I97=""),"",IF(I97&lt;=H97,"On Time","Late"))</f>
        <v/>
      </c>
      <c r="P97" s="5">
        <f>IF(AND(B97="",E97=""),"",IF(H97="","Missing Date",IF(J97="Rescan Required","Rescan Required",IF(OR(I97&lt;&gt;"",K97="Complete"),"Completed",IF(H97&lt;TODAY(),"Overdue",IF(H97-TODAY()&lt;=30,"Due Soon","OK"))))))</f>
        <v/>
      </c>
      <c r="Q97" s="5">
        <f>IF(OR(P97="",P97="Completed",P97="Missing Date"),"",H97+ROW()/10000)</f>
        <v/>
      </c>
    </row>
    <row r="98">
      <c r="M98" s="7">
        <f>IF(H98="","",EDATE(H98,IF(F98="Quarterly",3,12)))</f>
        <v/>
      </c>
      <c r="N98" s="5">
        <f>IF(OR(H98="",I98&lt;&gt;"",K98="Complete"),"",H98-TODAY())</f>
        <v/>
      </c>
      <c r="O98" s="5">
        <f>IF(OR(H98="",I98=""),"",IF(I98&lt;=H98,"On Time","Late"))</f>
        <v/>
      </c>
      <c r="P98" s="5">
        <f>IF(AND(B98="",E98=""),"",IF(H98="","Missing Date",IF(J98="Rescan Required","Rescan Required",IF(OR(I98&lt;&gt;"",K98="Complete"),"Completed",IF(H98&lt;TODAY(),"Overdue",IF(H98-TODAY()&lt;=30,"Due Soon","OK"))))))</f>
        <v/>
      </c>
      <c r="Q98" s="5">
        <f>IF(OR(P98="",P98="Completed",P98="Missing Date"),"",H98+ROW()/10000)</f>
        <v/>
      </c>
    </row>
    <row r="99">
      <c r="M99" s="7">
        <f>IF(H99="","",EDATE(H99,IF(F99="Quarterly",3,12)))</f>
        <v/>
      </c>
      <c r="N99" s="5">
        <f>IF(OR(H99="",I99&lt;&gt;"",K99="Complete"),"",H99-TODAY())</f>
        <v/>
      </c>
      <c r="O99" s="5">
        <f>IF(OR(H99="",I99=""),"",IF(I99&lt;=H99,"On Time","Late"))</f>
        <v/>
      </c>
      <c r="P99" s="5">
        <f>IF(AND(B99="",E99=""),"",IF(H99="","Missing Date",IF(J99="Rescan Required","Rescan Required",IF(OR(I99&lt;&gt;"",K99="Complete"),"Completed",IF(H99&lt;TODAY(),"Overdue",IF(H99-TODAY()&lt;=30,"Due Soon","OK"))))))</f>
        <v/>
      </c>
      <c r="Q99" s="5">
        <f>IF(OR(P99="",P99="Completed",P99="Missing Date"),"",H99+ROW()/10000)</f>
        <v/>
      </c>
    </row>
    <row r="100">
      <c r="M100" s="7">
        <f>IF(H100="","",EDATE(H100,IF(F100="Quarterly",3,12)))</f>
        <v/>
      </c>
      <c r="N100" s="5">
        <f>IF(OR(H100="",I100&lt;&gt;"",K100="Complete"),"",H100-TODAY())</f>
        <v/>
      </c>
      <c r="O100" s="5">
        <f>IF(OR(H100="",I100=""),"",IF(I100&lt;=H100,"On Time","Late"))</f>
        <v/>
      </c>
      <c r="P100" s="5">
        <f>IF(AND(B100="",E100=""),"",IF(H100="","Missing Date",IF(J100="Rescan Required","Rescan Required",IF(OR(I100&lt;&gt;"",K100="Complete"),"Completed",IF(H100&lt;TODAY(),"Overdue",IF(H100-TODAY()&lt;=30,"Due Soon","OK"))))))</f>
        <v/>
      </c>
      <c r="Q100" s="5">
        <f>IF(OR(P100="",P100="Completed",P100="Missing Date"),"",H100+ROW()/10000)</f>
        <v/>
      </c>
    </row>
    <row r="101">
      <c r="M101" s="7">
        <f>IF(H101="","",EDATE(H101,IF(F101="Quarterly",3,12)))</f>
        <v/>
      </c>
      <c r="N101" s="5">
        <f>IF(OR(H101="",I101&lt;&gt;"",K101="Complete"),"",H101-TODAY())</f>
        <v/>
      </c>
      <c r="O101" s="5">
        <f>IF(OR(H101="",I101=""),"",IF(I101&lt;=H101,"On Time","Late"))</f>
        <v/>
      </c>
      <c r="P101" s="5">
        <f>IF(AND(B101="",E101=""),"",IF(H101="","Missing Date",IF(J101="Rescan Required","Rescan Required",IF(OR(I101&lt;&gt;"",K101="Complete"),"Completed",IF(H101&lt;TODAY(),"Overdue",IF(H101-TODAY()&lt;=30,"Due Soon","OK"))))))</f>
        <v/>
      </c>
      <c r="Q101" s="5">
        <f>IF(OR(P101="",P101="Completed",P101="Missing Date"),"",H101+ROW()/10000)</f>
        <v/>
      </c>
    </row>
    <row r="102">
      <c r="M102" s="7">
        <f>IF(H102="","",EDATE(H102,IF(F102="Quarterly",3,12)))</f>
        <v/>
      </c>
      <c r="N102" s="5">
        <f>IF(OR(H102="",I102&lt;&gt;"",K102="Complete"),"",H102-TODAY())</f>
        <v/>
      </c>
      <c r="O102" s="5">
        <f>IF(OR(H102="",I102=""),"",IF(I102&lt;=H102,"On Time","Late"))</f>
        <v/>
      </c>
      <c r="P102" s="5">
        <f>IF(AND(B102="",E102=""),"",IF(H102="","Missing Date",IF(J102="Rescan Required","Rescan Required",IF(OR(I102&lt;&gt;"",K102="Complete"),"Completed",IF(H102&lt;TODAY(),"Overdue",IF(H102-TODAY()&lt;=30,"Due Soon","OK"))))))</f>
        <v/>
      </c>
      <c r="Q102" s="5">
        <f>IF(OR(P102="",P102="Completed",P102="Missing Date"),"",H102+ROW()/10000)</f>
        <v/>
      </c>
    </row>
    <row r="103">
      <c r="M103" s="7">
        <f>IF(H103="","",EDATE(H103,IF(F103="Quarterly",3,12)))</f>
        <v/>
      </c>
      <c r="N103" s="5">
        <f>IF(OR(H103="",I103&lt;&gt;"",K103="Complete"),"",H103-TODAY())</f>
        <v/>
      </c>
      <c r="O103" s="5">
        <f>IF(OR(H103="",I103=""),"",IF(I103&lt;=H103,"On Time","Late"))</f>
        <v/>
      </c>
      <c r="P103" s="5">
        <f>IF(AND(B103="",E103=""),"",IF(H103="","Missing Date",IF(J103="Rescan Required","Rescan Required",IF(OR(I103&lt;&gt;"",K103="Complete"),"Completed",IF(H103&lt;TODAY(),"Overdue",IF(H103-TODAY()&lt;=30,"Due Soon","OK"))))))</f>
        <v/>
      </c>
      <c r="Q103" s="5">
        <f>IF(OR(P103="",P103="Completed",P103="Missing Date"),"",H103+ROW()/10000)</f>
        <v/>
      </c>
    </row>
    <row r="104">
      <c r="M104" s="7">
        <f>IF(H104="","",EDATE(H104,IF(F104="Quarterly",3,12)))</f>
        <v/>
      </c>
      <c r="N104" s="5">
        <f>IF(OR(H104="",I104&lt;&gt;"",K104="Complete"),"",H104-TODAY())</f>
        <v/>
      </c>
      <c r="O104" s="5">
        <f>IF(OR(H104="",I104=""),"",IF(I104&lt;=H104,"On Time","Late"))</f>
        <v/>
      </c>
      <c r="P104" s="5">
        <f>IF(AND(B104="",E104=""),"",IF(H104="","Missing Date",IF(J104="Rescan Required","Rescan Required",IF(OR(I104&lt;&gt;"",K104="Complete"),"Completed",IF(H104&lt;TODAY(),"Overdue",IF(H104-TODAY()&lt;=30,"Due Soon","OK"))))))</f>
        <v/>
      </c>
      <c r="Q104" s="5">
        <f>IF(OR(P104="",P104="Completed",P104="Missing Date"),"",H104+ROW()/10000)</f>
        <v/>
      </c>
    </row>
    <row r="105">
      <c r="M105" s="7">
        <f>IF(H105="","",EDATE(H105,IF(F105="Quarterly",3,12)))</f>
        <v/>
      </c>
      <c r="N105" s="5">
        <f>IF(OR(H105="",I105&lt;&gt;"",K105="Complete"),"",H105-TODAY())</f>
        <v/>
      </c>
      <c r="O105" s="5">
        <f>IF(OR(H105="",I105=""),"",IF(I105&lt;=H105,"On Time","Late"))</f>
        <v/>
      </c>
      <c r="P105" s="5">
        <f>IF(AND(B105="",E105=""),"",IF(H105="","Missing Date",IF(J105="Rescan Required","Rescan Required",IF(OR(I105&lt;&gt;"",K105="Complete"),"Completed",IF(H105&lt;TODAY(),"Overdue",IF(H105-TODAY()&lt;=30,"Due Soon","OK"))))))</f>
        <v/>
      </c>
      <c r="Q105" s="5">
        <f>IF(OR(P105="",P105="Completed",P105="Missing Date"),"",H105+ROW()/10000)</f>
        <v/>
      </c>
    </row>
    <row r="106">
      <c r="M106" s="7">
        <f>IF(H106="","",EDATE(H106,IF(F106="Quarterly",3,12)))</f>
        <v/>
      </c>
      <c r="N106" s="5">
        <f>IF(OR(H106="",I106&lt;&gt;"",K106="Complete"),"",H106-TODAY())</f>
        <v/>
      </c>
      <c r="O106" s="5">
        <f>IF(OR(H106="",I106=""),"",IF(I106&lt;=H106,"On Time","Late"))</f>
        <v/>
      </c>
      <c r="P106" s="5">
        <f>IF(AND(B106="",E106=""),"",IF(H106="","Missing Date",IF(J106="Rescan Required","Rescan Required",IF(OR(I106&lt;&gt;"",K106="Complete"),"Completed",IF(H106&lt;TODAY(),"Overdue",IF(H106-TODAY()&lt;=30,"Due Soon","OK"))))))</f>
        <v/>
      </c>
      <c r="Q106" s="5">
        <f>IF(OR(P106="",P106="Completed",P106="Missing Date"),"",H106+ROW()/10000)</f>
        <v/>
      </c>
    </row>
    <row r="107">
      <c r="M107" s="7">
        <f>IF(H107="","",EDATE(H107,IF(F107="Quarterly",3,12)))</f>
        <v/>
      </c>
      <c r="N107" s="5">
        <f>IF(OR(H107="",I107&lt;&gt;"",K107="Complete"),"",H107-TODAY())</f>
        <v/>
      </c>
      <c r="O107" s="5">
        <f>IF(OR(H107="",I107=""),"",IF(I107&lt;=H107,"On Time","Late"))</f>
        <v/>
      </c>
      <c r="P107" s="5">
        <f>IF(AND(B107="",E107=""),"",IF(H107="","Missing Date",IF(J107="Rescan Required","Rescan Required",IF(OR(I107&lt;&gt;"",K107="Complete"),"Completed",IF(H107&lt;TODAY(),"Overdue",IF(H107-TODAY()&lt;=30,"Due Soon","OK"))))))</f>
        <v/>
      </c>
      <c r="Q107" s="5">
        <f>IF(OR(P107="",P107="Completed",P107="Missing Date"),"",H107+ROW()/10000)</f>
        <v/>
      </c>
    </row>
    <row r="108">
      <c r="M108" s="7">
        <f>IF(H108="","",EDATE(H108,IF(F108="Quarterly",3,12)))</f>
        <v/>
      </c>
      <c r="N108" s="5">
        <f>IF(OR(H108="",I108&lt;&gt;"",K108="Complete"),"",H108-TODAY())</f>
        <v/>
      </c>
      <c r="O108" s="5">
        <f>IF(OR(H108="",I108=""),"",IF(I108&lt;=H108,"On Time","Late"))</f>
        <v/>
      </c>
      <c r="P108" s="5">
        <f>IF(AND(B108="",E108=""),"",IF(H108="","Missing Date",IF(J108="Rescan Required","Rescan Required",IF(OR(I108&lt;&gt;"",K108="Complete"),"Completed",IF(H108&lt;TODAY(),"Overdue",IF(H108-TODAY()&lt;=30,"Due Soon","OK"))))))</f>
        <v/>
      </c>
      <c r="Q108" s="5">
        <f>IF(OR(P108="",P108="Completed",P108="Missing Date"),"",H108+ROW()/10000)</f>
        <v/>
      </c>
    </row>
    <row r="109">
      <c r="M109" s="7">
        <f>IF(H109="","",EDATE(H109,IF(F109="Quarterly",3,12)))</f>
        <v/>
      </c>
      <c r="N109" s="5">
        <f>IF(OR(H109="",I109&lt;&gt;"",K109="Complete"),"",H109-TODAY())</f>
        <v/>
      </c>
      <c r="O109" s="5">
        <f>IF(OR(H109="",I109=""),"",IF(I109&lt;=H109,"On Time","Late"))</f>
        <v/>
      </c>
      <c r="P109" s="5">
        <f>IF(AND(B109="",E109=""),"",IF(H109="","Missing Date",IF(J109="Rescan Required","Rescan Required",IF(OR(I109&lt;&gt;"",K109="Complete"),"Completed",IF(H109&lt;TODAY(),"Overdue",IF(H109-TODAY()&lt;=30,"Due Soon","OK"))))))</f>
        <v/>
      </c>
      <c r="Q109" s="5">
        <f>IF(OR(P109="",P109="Completed",P109="Missing Date"),"",H109+ROW()/10000)</f>
        <v/>
      </c>
    </row>
    <row r="110">
      <c r="M110" s="7">
        <f>IF(H110="","",EDATE(H110,IF(F110="Quarterly",3,12)))</f>
        <v/>
      </c>
      <c r="N110" s="5">
        <f>IF(OR(H110="",I110&lt;&gt;"",K110="Complete"),"",H110-TODAY())</f>
        <v/>
      </c>
      <c r="O110" s="5">
        <f>IF(OR(H110="",I110=""),"",IF(I110&lt;=H110,"On Time","Late"))</f>
        <v/>
      </c>
      <c r="P110" s="5">
        <f>IF(AND(B110="",E110=""),"",IF(H110="","Missing Date",IF(J110="Rescan Required","Rescan Required",IF(OR(I110&lt;&gt;"",K110="Complete"),"Completed",IF(H110&lt;TODAY(),"Overdue",IF(H110-TODAY()&lt;=30,"Due Soon","OK"))))))</f>
        <v/>
      </c>
      <c r="Q110" s="5">
        <f>IF(OR(P110="",P110="Completed",P110="Missing Date"),"",H110+ROW()/10000)</f>
        <v/>
      </c>
    </row>
    <row r="111">
      <c r="M111" s="7">
        <f>IF(H111="","",EDATE(H111,IF(F111="Quarterly",3,12)))</f>
        <v/>
      </c>
      <c r="N111" s="5">
        <f>IF(OR(H111="",I111&lt;&gt;"",K111="Complete"),"",H111-TODAY())</f>
        <v/>
      </c>
      <c r="O111" s="5">
        <f>IF(OR(H111="",I111=""),"",IF(I111&lt;=H111,"On Time","Late"))</f>
        <v/>
      </c>
      <c r="P111" s="5">
        <f>IF(AND(B111="",E111=""),"",IF(H111="","Missing Date",IF(J111="Rescan Required","Rescan Required",IF(OR(I111&lt;&gt;"",K111="Complete"),"Completed",IF(H111&lt;TODAY(),"Overdue",IF(H111-TODAY()&lt;=30,"Due Soon","OK"))))))</f>
        <v/>
      </c>
      <c r="Q111" s="5">
        <f>IF(OR(P111="",P111="Completed",P111="Missing Date"),"",H111+ROW()/10000)</f>
        <v/>
      </c>
    </row>
    <row r="112">
      <c r="M112" s="7">
        <f>IF(H112="","",EDATE(H112,IF(F112="Quarterly",3,12)))</f>
        <v/>
      </c>
      <c r="N112" s="5">
        <f>IF(OR(H112="",I112&lt;&gt;"",K112="Complete"),"",H112-TODAY())</f>
        <v/>
      </c>
      <c r="O112" s="5">
        <f>IF(OR(H112="",I112=""),"",IF(I112&lt;=H112,"On Time","Late"))</f>
        <v/>
      </c>
      <c r="P112" s="5">
        <f>IF(AND(B112="",E112=""),"",IF(H112="","Missing Date",IF(J112="Rescan Required","Rescan Required",IF(OR(I112&lt;&gt;"",K112="Complete"),"Completed",IF(H112&lt;TODAY(),"Overdue",IF(H112-TODAY()&lt;=30,"Due Soon","OK"))))))</f>
        <v/>
      </c>
      <c r="Q112" s="5">
        <f>IF(OR(P112="",P112="Completed",P112="Missing Date"),"",H112+ROW()/10000)</f>
        <v/>
      </c>
    </row>
    <row r="113">
      <c r="M113" s="7">
        <f>IF(H113="","",EDATE(H113,IF(F113="Quarterly",3,12)))</f>
        <v/>
      </c>
      <c r="N113" s="5">
        <f>IF(OR(H113="",I113&lt;&gt;"",K113="Complete"),"",H113-TODAY())</f>
        <v/>
      </c>
      <c r="O113" s="5">
        <f>IF(OR(H113="",I113=""),"",IF(I113&lt;=H113,"On Time","Late"))</f>
        <v/>
      </c>
      <c r="P113" s="5">
        <f>IF(AND(B113="",E113=""),"",IF(H113="","Missing Date",IF(J113="Rescan Required","Rescan Required",IF(OR(I113&lt;&gt;"",K113="Complete"),"Completed",IF(H113&lt;TODAY(),"Overdue",IF(H113-TODAY()&lt;=30,"Due Soon","OK"))))))</f>
        <v/>
      </c>
      <c r="Q113" s="5">
        <f>IF(OR(P113="",P113="Completed",P113="Missing Date"),"",H113+ROW()/10000)</f>
        <v/>
      </c>
    </row>
    <row r="114">
      <c r="M114" s="7">
        <f>IF(H114="","",EDATE(H114,IF(F114="Quarterly",3,12)))</f>
        <v/>
      </c>
      <c r="N114" s="5">
        <f>IF(OR(H114="",I114&lt;&gt;"",K114="Complete"),"",H114-TODAY())</f>
        <v/>
      </c>
      <c r="O114" s="5">
        <f>IF(OR(H114="",I114=""),"",IF(I114&lt;=H114,"On Time","Late"))</f>
        <v/>
      </c>
      <c r="P114" s="5">
        <f>IF(AND(B114="",E114=""),"",IF(H114="","Missing Date",IF(J114="Rescan Required","Rescan Required",IF(OR(I114&lt;&gt;"",K114="Complete"),"Completed",IF(H114&lt;TODAY(),"Overdue",IF(H114-TODAY()&lt;=30,"Due Soon","OK"))))))</f>
        <v/>
      </c>
      <c r="Q114" s="5">
        <f>IF(OR(P114="",P114="Completed",P114="Missing Date"),"",H114+ROW()/10000)</f>
        <v/>
      </c>
    </row>
    <row r="115">
      <c r="M115" s="7">
        <f>IF(H115="","",EDATE(H115,IF(F115="Quarterly",3,12)))</f>
        <v/>
      </c>
      <c r="N115" s="5">
        <f>IF(OR(H115="",I115&lt;&gt;"",K115="Complete"),"",H115-TODAY())</f>
        <v/>
      </c>
      <c r="O115" s="5">
        <f>IF(OR(H115="",I115=""),"",IF(I115&lt;=H115,"On Time","Late"))</f>
        <v/>
      </c>
      <c r="P115" s="5">
        <f>IF(AND(B115="",E115=""),"",IF(H115="","Missing Date",IF(J115="Rescan Required","Rescan Required",IF(OR(I115&lt;&gt;"",K115="Complete"),"Completed",IF(H115&lt;TODAY(),"Overdue",IF(H115-TODAY()&lt;=30,"Due Soon","OK"))))))</f>
        <v/>
      </c>
      <c r="Q115" s="5">
        <f>IF(OR(P115="",P115="Completed",P115="Missing Date"),"",H115+ROW()/10000)</f>
        <v/>
      </c>
    </row>
    <row r="116">
      <c r="M116" s="7">
        <f>IF(H116="","",EDATE(H116,IF(F116="Quarterly",3,12)))</f>
        <v/>
      </c>
      <c r="N116" s="5">
        <f>IF(OR(H116="",I116&lt;&gt;"",K116="Complete"),"",H116-TODAY())</f>
        <v/>
      </c>
      <c r="O116" s="5">
        <f>IF(OR(H116="",I116=""),"",IF(I116&lt;=H116,"On Time","Late"))</f>
        <v/>
      </c>
      <c r="P116" s="5">
        <f>IF(AND(B116="",E116=""),"",IF(H116="","Missing Date",IF(J116="Rescan Required","Rescan Required",IF(OR(I116&lt;&gt;"",K116="Complete"),"Completed",IF(H116&lt;TODAY(),"Overdue",IF(H116-TODAY()&lt;=30,"Due Soon","OK"))))))</f>
        <v/>
      </c>
      <c r="Q116" s="5">
        <f>IF(OR(P116="",P116="Completed",P116="Missing Date"),"",H116+ROW()/10000)</f>
        <v/>
      </c>
    </row>
    <row r="117">
      <c r="M117" s="7">
        <f>IF(H117="","",EDATE(H117,IF(F117="Quarterly",3,12)))</f>
        <v/>
      </c>
      <c r="N117" s="5">
        <f>IF(OR(H117="",I117&lt;&gt;"",K117="Complete"),"",H117-TODAY())</f>
        <v/>
      </c>
      <c r="O117" s="5">
        <f>IF(OR(H117="",I117=""),"",IF(I117&lt;=H117,"On Time","Late"))</f>
        <v/>
      </c>
      <c r="P117" s="5">
        <f>IF(AND(B117="",E117=""),"",IF(H117="","Missing Date",IF(J117="Rescan Required","Rescan Required",IF(OR(I117&lt;&gt;"",K117="Complete"),"Completed",IF(H117&lt;TODAY(),"Overdue",IF(H117-TODAY()&lt;=30,"Due Soon","OK"))))))</f>
        <v/>
      </c>
      <c r="Q117" s="5">
        <f>IF(OR(P117="",P117="Completed",P117="Missing Date"),"",H117+ROW()/10000)</f>
        <v/>
      </c>
    </row>
    <row r="118">
      <c r="M118" s="7">
        <f>IF(H118="","",EDATE(H118,IF(F118="Quarterly",3,12)))</f>
        <v/>
      </c>
      <c r="N118" s="5">
        <f>IF(OR(H118="",I118&lt;&gt;"",K118="Complete"),"",H118-TODAY())</f>
        <v/>
      </c>
      <c r="O118" s="5">
        <f>IF(OR(H118="",I118=""),"",IF(I118&lt;=H118,"On Time","Late"))</f>
        <v/>
      </c>
      <c r="P118" s="5">
        <f>IF(AND(B118="",E118=""),"",IF(H118="","Missing Date",IF(J118="Rescan Required","Rescan Required",IF(OR(I118&lt;&gt;"",K118="Complete"),"Completed",IF(H118&lt;TODAY(),"Overdue",IF(H118-TODAY()&lt;=30,"Due Soon","OK"))))))</f>
        <v/>
      </c>
      <c r="Q118" s="5">
        <f>IF(OR(P118="",P118="Completed",P118="Missing Date"),"",H118+ROW()/10000)</f>
        <v/>
      </c>
    </row>
    <row r="119">
      <c r="M119" s="7">
        <f>IF(H119="","",EDATE(H119,IF(F119="Quarterly",3,12)))</f>
        <v/>
      </c>
      <c r="N119" s="5">
        <f>IF(OR(H119="",I119&lt;&gt;"",K119="Complete"),"",H119-TODAY())</f>
        <v/>
      </c>
      <c r="O119" s="5">
        <f>IF(OR(H119="",I119=""),"",IF(I119&lt;=H119,"On Time","Late"))</f>
        <v/>
      </c>
      <c r="P119" s="5">
        <f>IF(AND(B119="",E119=""),"",IF(H119="","Missing Date",IF(J119="Rescan Required","Rescan Required",IF(OR(I119&lt;&gt;"",K119="Complete"),"Completed",IF(H119&lt;TODAY(),"Overdue",IF(H119-TODAY()&lt;=30,"Due Soon","OK"))))))</f>
        <v/>
      </c>
      <c r="Q119" s="5">
        <f>IF(OR(P119="",P119="Completed",P119="Missing Date"),"",H119+ROW()/10000)</f>
        <v/>
      </c>
    </row>
    <row r="120">
      <c r="M120" s="7">
        <f>IF(H120="","",EDATE(H120,IF(F120="Quarterly",3,12)))</f>
        <v/>
      </c>
      <c r="N120" s="5">
        <f>IF(OR(H120="",I120&lt;&gt;"",K120="Complete"),"",H120-TODAY())</f>
        <v/>
      </c>
      <c r="O120" s="5">
        <f>IF(OR(H120="",I120=""),"",IF(I120&lt;=H120,"On Time","Late"))</f>
        <v/>
      </c>
      <c r="P120" s="5">
        <f>IF(AND(B120="",E120=""),"",IF(H120="","Missing Date",IF(J120="Rescan Required","Rescan Required",IF(OR(I120&lt;&gt;"",K120="Complete"),"Completed",IF(H120&lt;TODAY(),"Overdue",IF(H120-TODAY()&lt;=30,"Due Soon","OK"))))))</f>
        <v/>
      </c>
      <c r="Q120" s="5">
        <f>IF(OR(P120="",P120="Completed",P120="Missing Date"),"",H120+ROW()/10000)</f>
        <v/>
      </c>
    </row>
    <row r="121">
      <c r="M121" s="7">
        <f>IF(H121="","",EDATE(H121,IF(F121="Quarterly",3,12)))</f>
        <v/>
      </c>
      <c r="N121" s="5">
        <f>IF(OR(H121="",I121&lt;&gt;"",K121="Complete"),"",H121-TODAY())</f>
        <v/>
      </c>
      <c r="O121" s="5">
        <f>IF(OR(H121="",I121=""),"",IF(I121&lt;=H121,"On Time","Late"))</f>
        <v/>
      </c>
      <c r="P121" s="5">
        <f>IF(AND(B121="",E121=""),"",IF(H121="","Missing Date",IF(J121="Rescan Required","Rescan Required",IF(OR(I121&lt;&gt;"",K121="Complete"),"Completed",IF(H121&lt;TODAY(),"Overdue",IF(H121-TODAY()&lt;=30,"Due Soon","OK"))))))</f>
        <v/>
      </c>
      <c r="Q121" s="5">
        <f>IF(OR(P121="",P121="Completed",P121="Missing Date"),"",H121+ROW()/10000)</f>
        <v/>
      </c>
    </row>
    <row r="122">
      <c r="M122" s="7">
        <f>IF(H122="","",EDATE(H122,IF(F122="Quarterly",3,12)))</f>
        <v/>
      </c>
      <c r="N122" s="5">
        <f>IF(OR(H122="",I122&lt;&gt;"",K122="Complete"),"",H122-TODAY())</f>
        <v/>
      </c>
      <c r="O122" s="5">
        <f>IF(OR(H122="",I122=""),"",IF(I122&lt;=H122,"On Time","Late"))</f>
        <v/>
      </c>
      <c r="P122" s="5">
        <f>IF(AND(B122="",E122=""),"",IF(H122="","Missing Date",IF(J122="Rescan Required","Rescan Required",IF(OR(I122&lt;&gt;"",K122="Complete"),"Completed",IF(H122&lt;TODAY(),"Overdue",IF(H122-TODAY()&lt;=30,"Due Soon","OK"))))))</f>
        <v/>
      </c>
      <c r="Q122" s="5">
        <f>IF(OR(P122="",P122="Completed",P122="Missing Date"),"",H122+ROW()/10000)</f>
        <v/>
      </c>
    </row>
    <row r="123">
      <c r="M123" s="7">
        <f>IF(H123="","",EDATE(H123,IF(F123="Quarterly",3,12)))</f>
        <v/>
      </c>
      <c r="N123" s="5">
        <f>IF(OR(H123="",I123&lt;&gt;"",K123="Complete"),"",H123-TODAY())</f>
        <v/>
      </c>
      <c r="O123" s="5">
        <f>IF(OR(H123="",I123=""),"",IF(I123&lt;=H123,"On Time","Late"))</f>
        <v/>
      </c>
      <c r="P123" s="5">
        <f>IF(AND(B123="",E123=""),"",IF(H123="","Missing Date",IF(J123="Rescan Required","Rescan Required",IF(OR(I123&lt;&gt;"",K123="Complete"),"Completed",IF(H123&lt;TODAY(),"Overdue",IF(H123-TODAY()&lt;=30,"Due Soon","OK"))))))</f>
        <v/>
      </c>
      <c r="Q123" s="5">
        <f>IF(OR(P123="",P123="Completed",P123="Missing Date"),"",H123+ROW()/10000)</f>
        <v/>
      </c>
    </row>
    <row r="124">
      <c r="M124" s="7">
        <f>IF(H124="","",EDATE(H124,IF(F124="Quarterly",3,12)))</f>
        <v/>
      </c>
      <c r="N124" s="5">
        <f>IF(OR(H124="",I124&lt;&gt;"",K124="Complete"),"",H124-TODAY())</f>
        <v/>
      </c>
      <c r="O124" s="5">
        <f>IF(OR(H124="",I124=""),"",IF(I124&lt;=H124,"On Time","Late"))</f>
        <v/>
      </c>
      <c r="P124" s="5">
        <f>IF(AND(B124="",E124=""),"",IF(H124="","Missing Date",IF(J124="Rescan Required","Rescan Required",IF(OR(I124&lt;&gt;"",K124="Complete"),"Completed",IF(H124&lt;TODAY(),"Overdue",IF(H124-TODAY()&lt;=30,"Due Soon","OK"))))))</f>
        <v/>
      </c>
      <c r="Q124" s="5">
        <f>IF(OR(P124="",P124="Completed",P124="Missing Date"),"",H124+ROW()/10000)</f>
        <v/>
      </c>
    </row>
    <row r="125">
      <c r="M125" s="7">
        <f>IF(H125="","",EDATE(H125,IF(F125="Quarterly",3,12)))</f>
        <v/>
      </c>
      <c r="N125" s="5">
        <f>IF(OR(H125="",I125&lt;&gt;"",K125="Complete"),"",H125-TODAY())</f>
        <v/>
      </c>
      <c r="O125" s="5">
        <f>IF(OR(H125="",I125=""),"",IF(I125&lt;=H125,"On Time","Late"))</f>
        <v/>
      </c>
      <c r="P125" s="5">
        <f>IF(AND(B125="",E125=""),"",IF(H125="","Missing Date",IF(J125="Rescan Required","Rescan Required",IF(OR(I125&lt;&gt;"",K125="Complete"),"Completed",IF(H125&lt;TODAY(),"Overdue",IF(H125-TODAY()&lt;=30,"Due Soon","OK"))))))</f>
        <v/>
      </c>
      <c r="Q125" s="5">
        <f>IF(OR(P125="",P125="Completed",P125="Missing Date"),"",H125+ROW()/10000)</f>
        <v/>
      </c>
    </row>
    <row r="126">
      <c r="M126" s="7">
        <f>IF(H126="","",EDATE(H126,IF(F126="Quarterly",3,12)))</f>
        <v/>
      </c>
      <c r="N126" s="5">
        <f>IF(OR(H126="",I126&lt;&gt;"",K126="Complete"),"",H126-TODAY())</f>
        <v/>
      </c>
      <c r="O126" s="5">
        <f>IF(OR(H126="",I126=""),"",IF(I126&lt;=H126,"On Time","Late"))</f>
        <v/>
      </c>
      <c r="P126" s="5">
        <f>IF(AND(B126="",E126=""),"",IF(H126="","Missing Date",IF(J126="Rescan Required","Rescan Required",IF(OR(I126&lt;&gt;"",K126="Complete"),"Completed",IF(H126&lt;TODAY(),"Overdue",IF(H126-TODAY()&lt;=30,"Due Soon","OK"))))))</f>
        <v/>
      </c>
      <c r="Q126" s="5">
        <f>IF(OR(P126="",P126="Completed",P126="Missing Date"),"",H126+ROW()/10000)</f>
        <v/>
      </c>
    </row>
    <row r="127">
      <c r="M127" s="7">
        <f>IF(H127="","",EDATE(H127,IF(F127="Quarterly",3,12)))</f>
        <v/>
      </c>
      <c r="N127" s="5">
        <f>IF(OR(H127="",I127&lt;&gt;"",K127="Complete"),"",H127-TODAY())</f>
        <v/>
      </c>
      <c r="O127" s="5">
        <f>IF(OR(H127="",I127=""),"",IF(I127&lt;=H127,"On Time","Late"))</f>
        <v/>
      </c>
      <c r="P127" s="5">
        <f>IF(AND(B127="",E127=""),"",IF(H127="","Missing Date",IF(J127="Rescan Required","Rescan Required",IF(OR(I127&lt;&gt;"",K127="Complete"),"Completed",IF(H127&lt;TODAY(),"Overdue",IF(H127-TODAY()&lt;=30,"Due Soon","OK"))))))</f>
        <v/>
      </c>
      <c r="Q127" s="5">
        <f>IF(OR(P127="",P127="Completed",P127="Missing Date"),"",H127+ROW()/10000)</f>
        <v/>
      </c>
    </row>
    <row r="128">
      <c r="M128" s="7">
        <f>IF(H128="","",EDATE(H128,IF(F128="Quarterly",3,12)))</f>
        <v/>
      </c>
      <c r="N128" s="5">
        <f>IF(OR(H128="",I128&lt;&gt;"",K128="Complete"),"",H128-TODAY())</f>
        <v/>
      </c>
      <c r="O128" s="5">
        <f>IF(OR(H128="",I128=""),"",IF(I128&lt;=H128,"On Time","Late"))</f>
        <v/>
      </c>
      <c r="P128" s="5">
        <f>IF(AND(B128="",E128=""),"",IF(H128="","Missing Date",IF(J128="Rescan Required","Rescan Required",IF(OR(I128&lt;&gt;"",K128="Complete"),"Completed",IF(H128&lt;TODAY(),"Overdue",IF(H128-TODAY()&lt;=30,"Due Soon","OK"))))))</f>
        <v/>
      </c>
      <c r="Q128" s="5">
        <f>IF(OR(P128="",P128="Completed",P128="Missing Date"),"",H128+ROW()/10000)</f>
        <v/>
      </c>
    </row>
    <row r="129">
      <c r="M129" s="7">
        <f>IF(H129="","",EDATE(H129,IF(F129="Quarterly",3,12)))</f>
        <v/>
      </c>
      <c r="N129" s="5">
        <f>IF(OR(H129="",I129&lt;&gt;"",K129="Complete"),"",H129-TODAY())</f>
        <v/>
      </c>
      <c r="O129" s="5">
        <f>IF(OR(H129="",I129=""),"",IF(I129&lt;=H129,"On Time","Late"))</f>
        <v/>
      </c>
      <c r="P129" s="5">
        <f>IF(AND(B129="",E129=""),"",IF(H129="","Missing Date",IF(J129="Rescan Required","Rescan Required",IF(OR(I129&lt;&gt;"",K129="Complete"),"Completed",IF(H129&lt;TODAY(),"Overdue",IF(H129-TODAY()&lt;=30,"Due Soon","OK"))))))</f>
        <v/>
      </c>
      <c r="Q129" s="5">
        <f>IF(OR(P129="",P129="Completed",P129="Missing Date"),"",H129+ROW()/10000)</f>
        <v/>
      </c>
    </row>
    <row r="130">
      <c r="M130" s="7">
        <f>IF(H130="","",EDATE(H130,IF(F130="Quarterly",3,12)))</f>
        <v/>
      </c>
      <c r="N130" s="5">
        <f>IF(OR(H130="",I130&lt;&gt;"",K130="Complete"),"",H130-TODAY())</f>
        <v/>
      </c>
      <c r="O130" s="5">
        <f>IF(OR(H130="",I130=""),"",IF(I130&lt;=H130,"On Time","Late"))</f>
        <v/>
      </c>
      <c r="P130" s="5">
        <f>IF(AND(B130="",E130=""),"",IF(H130="","Missing Date",IF(J130="Rescan Required","Rescan Required",IF(OR(I130&lt;&gt;"",K130="Complete"),"Completed",IF(H130&lt;TODAY(),"Overdue",IF(H130-TODAY()&lt;=30,"Due Soon","OK"))))))</f>
        <v/>
      </c>
      <c r="Q130" s="5">
        <f>IF(OR(P130="",P130="Completed",P130="Missing Date"),"",H130+ROW()/10000)</f>
        <v/>
      </c>
    </row>
    <row r="131">
      <c r="M131" s="7">
        <f>IF(H131="","",EDATE(H131,IF(F131="Quarterly",3,12)))</f>
        <v/>
      </c>
      <c r="N131" s="5">
        <f>IF(OR(H131="",I131&lt;&gt;"",K131="Complete"),"",H131-TODAY())</f>
        <v/>
      </c>
      <c r="O131" s="5">
        <f>IF(OR(H131="",I131=""),"",IF(I131&lt;=H131,"On Time","Late"))</f>
        <v/>
      </c>
      <c r="P131" s="5">
        <f>IF(AND(B131="",E131=""),"",IF(H131="","Missing Date",IF(J131="Rescan Required","Rescan Required",IF(OR(I131&lt;&gt;"",K131="Complete"),"Completed",IF(H131&lt;TODAY(),"Overdue",IF(H131-TODAY()&lt;=30,"Due Soon","OK"))))))</f>
        <v/>
      </c>
      <c r="Q131" s="5">
        <f>IF(OR(P131="",P131="Completed",P131="Missing Date"),"",H131+ROW()/10000)</f>
        <v/>
      </c>
    </row>
    <row r="132">
      <c r="M132" s="7">
        <f>IF(H132="","",EDATE(H132,IF(F132="Quarterly",3,12)))</f>
        <v/>
      </c>
      <c r="N132" s="5">
        <f>IF(OR(H132="",I132&lt;&gt;"",K132="Complete"),"",H132-TODAY())</f>
        <v/>
      </c>
      <c r="O132" s="5">
        <f>IF(OR(H132="",I132=""),"",IF(I132&lt;=H132,"On Time","Late"))</f>
        <v/>
      </c>
      <c r="P132" s="5">
        <f>IF(AND(B132="",E132=""),"",IF(H132="","Missing Date",IF(J132="Rescan Required","Rescan Required",IF(OR(I132&lt;&gt;"",K132="Complete"),"Completed",IF(H132&lt;TODAY(),"Overdue",IF(H132-TODAY()&lt;=30,"Due Soon","OK"))))))</f>
        <v/>
      </c>
      <c r="Q132" s="5">
        <f>IF(OR(P132="",P132="Completed",P132="Missing Date"),"",H132+ROW()/10000)</f>
        <v/>
      </c>
    </row>
    <row r="133">
      <c r="M133" s="7">
        <f>IF(H133="","",EDATE(H133,IF(F133="Quarterly",3,12)))</f>
        <v/>
      </c>
      <c r="N133" s="5">
        <f>IF(OR(H133="",I133&lt;&gt;"",K133="Complete"),"",H133-TODAY())</f>
        <v/>
      </c>
      <c r="O133" s="5">
        <f>IF(OR(H133="",I133=""),"",IF(I133&lt;=H133,"On Time","Late"))</f>
        <v/>
      </c>
      <c r="P133" s="5">
        <f>IF(AND(B133="",E133=""),"",IF(H133="","Missing Date",IF(J133="Rescan Required","Rescan Required",IF(OR(I133&lt;&gt;"",K133="Complete"),"Completed",IF(H133&lt;TODAY(),"Overdue",IF(H133-TODAY()&lt;=30,"Due Soon","OK"))))))</f>
        <v/>
      </c>
      <c r="Q133" s="5">
        <f>IF(OR(P133="",P133="Completed",P133="Missing Date"),"",H133+ROW()/10000)</f>
        <v/>
      </c>
    </row>
    <row r="134">
      <c r="M134" s="7">
        <f>IF(H134="","",EDATE(H134,IF(F134="Quarterly",3,12)))</f>
        <v/>
      </c>
      <c r="N134" s="5">
        <f>IF(OR(H134="",I134&lt;&gt;"",K134="Complete"),"",H134-TODAY())</f>
        <v/>
      </c>
      <c r="O134" s="5">
        <f>IF(OR(H134="",I134=""),"",IF(I134&lt;=H134,"On Time","Late"))</f>
        <v/>
      </c>
      <c r="P134" s="5">
        <f>IF(AND(B134="",E134=""),"",IF(H134="","Missing Date",IF(J134="Rescan Required","Rescan Required",IF(OR(I134&lt;&gt;"",K134="Complete"),"Completed",IF(H134&lt;TODAY(),"Overdue",IF(H134-TODAY()&lt;=30,"Due Soon","OK"))))))</f>
        <v/>
      </c>
      <c r="Q134" s="5">
        <f>IF(OR(P134="",P134="Completed",P134="Missing Date"),"",H134+ROW()/10000)</f>
        <v/>
      </c>
    </row>
    <row r="135">
      <c r="M135" s="7">
        <f>IF(H135="","",EDATE(H135,IF(F135="Quarterly",3,12)))</f>
        <v/>
      </c>
      <c r="N135" s="5">
        <f>IF(OR(H135="",I135&lt;&gt;"",K135="Complete"),"",H135-TODAY())</f>
        <v/>
      </c>
      <c r="O135" s="5">
        <f>IF(OR(H135="",I135=""),"",IF(I135&lt;=H135,"On Time","Late"))</f>
        <v/>
      </c>
      <c r="P135" s="5">
        <f>IF(AND(B135="",E135=""),"",IF(H135="","Missing Date",IF(J135="Rescan Required","Rescan Required",IF(OR(I135&lt;&gt;"",K135="Complete"),"Completed",IF(H135&lt;TODAY(),"Overdue",IF(H135-TODAY()&lt;=30,"Due Soon","OK"))))))</f>
        <v/>
      </c>
      <c r="Q135" s="5">
        <f>IF(OR(P135="",P135="Completed",P135="Missing Date"),"",H135+ROW()/10000)</f>
        <v/>
      </c>
    </row>
    <row r="136">
      <c r="M136" s="7">
        <f>IF(H136="","",EDATE(H136,IF(F136="Quarterly",3,12)))</f>
        <v/>
      </c>
      <c r="N136" s="5">
        <f>IF(OR(H136="",I136&lt;&gt;"",K136="Complete"),"",H136-TODAY())</f>
        <v/>
      </c>
      <c r="O136" s="5">
        <f>IF(OR(H136="",I136=""),"",IF(I136&lt;=H136,"On Time","Late"))</f>
        <v/>
      </c>
      <c r="P136" s="5">
        <f>IF(AND(B136="",E136=""),"",IF(H136="","Missing Date",IF(J136="Rescan Required","Rescan Required",IF(OR(I136&lt;&gt;"",K136="Complete"),"Completed",IF(H136&lt;TODAY(),"Overdue",IF(H136-TODAY()&lt;=30,"Due Soon","OK"))))))</f>
        <v/>
      </c>
      <c r="Q136" s="5">
        <f>IF(OR(P136="",P136="Completed",P136="Missing Date"),"",H136+ROW()/10000)</f>
        <v/>
      </c>
    </row>
    <row r="137">
      <c r="M137" s="7">
        <f>IF(H137="","",EDATE(H137,IF(F137="Quarterly",3,12)))</f>
        <v/>
      </c>
      <c r="N137" s="5">
        <f>IF(OR(H137="",I137&lt;&gt;"",K137="Complete"),"",H137-TODAY())</f>
        <v/>
      </c>
      <c r="O137" s="5">
        <f>IF(OR(H137="",I137=""),"",IF(I137&lt;=H137,"On Time","Late"))</f>
        <v/>
      </c>
      <c r="P137" s="5">
        <f>IF(AND(B137="",E137=""),"",IF(H137="","Missing Date",IF(J137="Rescan Required","Rescan Required",IF(OR(I137&lt;&gt;"",K137="Complete"),"Completed",IF(H137&lt;TODAY(),"Overdue",IF(H137-TODAY()&lt;=30,"Due Soon","OK"))))))</f>
        <v/>
      </c>
      <c r="Q137" s="5">
        <f>IF(OR(P137="",P137="Completed",P137="Missing Date"),"",H137+ROW()/10000)</f>
        <v/>
      </c>
    </row>
    <row r="138">
      <c r="M138" s="7">
        <f>IF(H138="","",EDATE(H138,IF(F138="Quarterly",3,12)))</f>
        <v/>
      </c>
      <c r="N138" s="5">
        <f>IF(OR(H138="",I138&lt;&gt;"",K138="Complete"),"",H138-TODAY())</f>
        <v/>
      </c>
      <c r="O138" s="5">
        <f>IF(OR(H138="",I138=""),"",IF(I138&lt;=H138,"On Time","Late"))</f>
        <v/>
      </c>
      <c r="P138" s="5">
        <f>IF(AND(B138="",E138=""),"",IF(H138="","Missing Date",IF(J138="Rescan Required","Rescan Required",IF(OR(I138&lt;&gt;"",K138="Complete"),"Completed",IF(H138&lt;TODAY(),"Overdue",IF(H138-TODAY()&lt;=30,"Due Soon","OK"))))))</f>
        <v/>
      </c>
      <c r="Q138" s="5">
        <f>IF(OR(P138="",P138="Completed",P138="Missing Date"),"",H138+ROW()/10000)</f>
        <v/>
      </c>
    </row>
    <row r="139">
      <c r="M139" s="7">
        <f>IF(H139="","",EDATE(H139,IF(F139="Quarterly",3,12)))</f>
        <v/>
      </c>
      <c r="N139" s="5">
        <f>IF(OR(H139="",I139&lt;&gt;"",K139="Complete"),"",H139-TODAY())</f>
        <v/>
      </c>
      <c r="O139" s="5">
        <f>IF(OR(H139="",I139=""),"",IF(I139&lt;=H139,"On Time","Late"))</f>
        <v/>
      </c>
      <c r="P139" s="5">
        <f>IF(AND(B139="",E139=""),"",IF(H139="","Missing Date",IF(J139="Rescan Required","Rescan Required",IF(OR(I139&lt;&gt;"",K139="Complete"),"Completed",IF(H139&lt;TODAY(),"Overdue",IF(H139-TODAY()&lt;=30,"Due Soon","OK"))))))</f>
        <v/>
      </c>
      <c r="Q139" s="5">
        <f>IF(OR(P139="",P139="Completed",P139="Missing Date"),"",H139+ROW()/10000)</f>
        <v/>
      </c>
    </row>
    <row r="140">
      <c r="M140" s="7">
        <f>IF(H140="","",EDATE(H140,IF(F140="Quarterly",3,12)))</f>
        <v/>
      </c>
      <c r="N140" s="5">
        <f>IF(OR(H140="",I140&lt;&gt;"",K140="Complete"),"",H140-TODAY())</f>
        <v/>
      </c>
      <c r="O140" s="5">
        <f>IF(OR(H140="",I140=""),"",IF(I140&lt;=H140,"On Time","Late"))</f>
        <v/>
      </c>
      <c r="P140" s="5">
        <f>IF(AND(B140="",E140=""),"",IF(H140="","Missing Date",IF(J140="Rescan Required","Rescan Required",IF(OR(I140&lt;&gt;"",K140="Complete"),"Completed",IF(H140&lt;TODAY(),"Overdue",IF(H140-TODAY()&lt;=30,"Due Soon","OK"))))))</f>
        <v/>
      </c>
      <c r="Q140" s="5">
        <f>IF(OR(P140="",P140="Completed",P140="Missing Date"),"",H140+ROW()/10000)</f>
        <v/>
      </c>
    </row>
    <row r="141">
      <c r="M141" s="7">
        <f>IF(H141="","",EDATE(H141,IF(F141="Quarterly",3,12)))</f>
        <v/>
      </c>
      <c r="N141" s="5">
        <f>IF(OR(H141="",I141&lt;&gt;"",K141="Complete"),"",H141-TODAY())</f>
        <v/>
      </c>
      <c r="O141" s="5">
        <f>IF(OR(H141="",I141=""),"",IF(I141&lt;=H141,"On Time","Late"))</f>
        <v/>
      </c>
      <c r="P141" s="5">
        <f>IF(AND(B141="",E141=""),"",IF(H141="","Missing Date",IF(J141="Rescan Required","Rescan Required",IF(OR(I141&lt;&gt;"",K141="Complete"),"Completed",IF(H141&lt;TODAY(),"Overdue",IF(H141-TODAY()&lt;=30,"Due Soon","OK"))))))</f>
        <v/>
      </c>
      <c r="Q141" s="5">
        <f>IF(OR(P141="",P141="Completed",P141="Missing Date"),"",H141+ROW()/10000)</f>
        <v/>
      </c>
    </row>
    <row r="142">
      <c r="M142" s="7">
        <f>IF(H142="","",EDATE(H142,IF(F142="Quarterly",3,12)))</f>
        <v/>
      </c>
      <c r="N142" s="5">
        <f>IF(OR(H142="",I142&lt;&gt;"",K142="Complete"),"",H142-TODAY())</f>
        <v/>
      </c>
      <c r="O142" s="5">
        <f>IF(OR(H142="",I142=""),"",IF(I142&lt;=H142,"On Time","Late"))</f>
        <v/>
      </c>
      <c r="P142" s="5">
        <f>IF(AND(B142="",E142=""),"",IF(H142="","Missing Date",IF(J142="Rescan Required","Rescan Required",IF(OR(I142&lt;&gt;"",K142="Complete"),"Completed",IF(H142&lt;TODAY(),"Overdue",IF(H142-TODAY()&lt;=30,"Due Soon","OK"))))))</f>
        <v/>
      </c>
      <c r="Q142" s="5">
        <f>IF(OR(P142="",P142="Completed",P142="Missing Date"),"",H142+ROW()/10000)</f>
        <v/>
      </c>
    </row>
    <row r="143">
      <c r="M143" s="7">
        <f>IF(H143="","",EDATE(H143,IF(F143="Quarterly",3,12)))</f>
        <v/>
      </c>
      <c r="N143" s="5">
        <f>IF(OR(H143="",I143&lt;&gt;"",K143="Complete"),"",H143-TODAY())</f>
        <v/>
      </c>
      <c r="O143" s="5">
        <f>IF(OR(H143="",I143=""),"",IF(I143&lt;=H143,"On Time","Late"))</f>
        <v/>
      </c>
      <c r="P143" s="5">
        <f>IF(AND(B143="",E143=""),"",IF(H143="","Missing Date",IF(J143="Rescan Required","Rescan Required",IF(OR(I143&lt;&gt;"",K143="Complete"),"Completed",IF(H143&lt;TODAY(),"Overdue",IF(H143-TODAY()&lt;=30,"Due Soon","OK"))))))</f>
        <v/>
      </c>
      <c r="Q143" s="5">
        <f>IF(OR(P143="",P143="Completed",P143="Missing Date"),"",H143+ROW()/10000)</f>
        <v/>
      </c>
    </row>
    <row r="144">
      <c r="M144" s="7">
        <f>IF(H144="","",EDATE(H144,IF(F144="Quarterly",3,12)))</f>
        <v/>
      </c>
      <c r="N144" s="5">
        <f>IF(OR(H144="",I144&lt;&gt;"",K144="Complete"),"",H144-TODAY())</f>
        <v/>
      </c>
      <c r="O144" s="5">
        <f>IF(OR(H144="",I144=""),"",IF(I144&lt;=H144,"On Time","Late"))</f>
        <v/>
      </c>
      <c r="P144" s="5">
        <f>IF(AND(B144="",E144=""),"",IF(H144="","Missing Date",IF(J144="Rescan Required","Rescan Required",IF(OR(I144&lt;&gt;"",K144="Complete"),"Completed",IF(H144&lt;TODAY(),"Overdue",IF(H144-TODAY()&lt;=30,"Due Soon","OK"))))))</f>
        <v/>
      </c>
      <c r="Q144" s="5">
        <f>IF(OR(P144="",P144="Completed",P144="Missing Date"),"",H144+ROW()/10000)</f>
        <v/>
      </c>
    </row>
    <row r="145">
      <c r="M145" s="7">
        <f>IF(H145="","",EDATE(H145,IF(F145="Quarterly",3,12)))</f>
        <v/>
      </c>
      <c r="N145" s="5">
        <f>IF(OR(H145="",I145&lt;&gt;"",K145="Complete"),"",H145-TODAY())</f>
        <v/>
      </c>
      <c r="O145" s="5">
        <f>IF(OR(H145="",I145=""),"",IF(I145&lt;=H145,"On Time","Late"))</f>
        <v/>
      </c>
      <c r="P145" s="5">
        <f>IF(AND(B145="",E145=""),"",IF(H145="","Missing Date",IF(J145="Rescan Required","Rescan Required",IF(OR(I145&lt;&gt;"",K145="Complete"),"Completed",IF(H145&lt;TODAY(),"Overdue",IF(H145-TODAY()&lt;=30,"Due Soon","OK"))))))</f>
        <v/>
      </c>
      <c r="Q145" s="5">
        <f>IF(OR(P145="",P145="Completed",P145="Missing Date"),"",H145+ROW()/10000)</f>
        <v/>
      </c>
    </row>
    <row r="146">
      <c r="M146" s="7">
        <f>IF(H146="","",EDATE(H146,IF(F146="Quarterly",3,12)))</f>
        <v/>
      </c>
      <c r="N146" s="5">
        <f>IF(OR(H146="",I146&lt;&gt;"",K146="Complete"),"",H146-TODAY())</f>
        <v/>
      </c>
      <c r="O146" s="5">
        <f>IF(OR(H146="",I146=""),"",IF(I146&lt;=H146,"On Time","Late"))</f>
        <v/>
      </c>
      <c r="P146" s="5">
        <f>IF(AND(B146="",E146=""),"",IF(H146="","Missing Date",IF(J146="Rescan Required","Rescan Required",IF(OR(I146&lt;&gt;"",K146="Complete"),"Completed",IF(H146&lt;TODAY(),"Overdue",IF(H146-TODAY()&lt;=30,"Due Soon","OK"))))))</f>
        <v/>
      </c>
      <c r="Q146" s="5">
        <f>IF(OR(P146="",P146="Completed",P146="Missing Date"),"",H146+ROW()/10000)</f>
        <v/>
      </c>
    </row>
    <row r="147">
      <c r="M147" s="7">
        <f>IF(H147="","",EDATE(H147,IF(F147="Quarterly",3,12)))</f>
        <v/>
      </c>
      <c r="N147" s="5">
        <f>IF(OR(H147="",I147&lt;&gt;"",K147="Complete"),"",H147-TODAY())</f>
        <v/>
      </c>
      <c r="O147" s="5">
        <f>IF(OR(H147="",I147=""),"",IF(I147&lt;=H147,"On Time","Late"))</f>
        <v/>
      </c>
      <c r="P147" s="5">
        <f>IF(AND(B147="",E147=""),"",IF(H147="","Missing Date",IF(J147="Rescan Required","Rescan Required",IF(OR(I147&lt;&gt;"",K147="Complete"),"Completed",IF(H147&lt;TODAY(),"Overdue",IF(H147-TODAY()&lt;=30,"Due Soon","OK"))))))</f>
        <v/>
      </c>
      <c r="Q147" s="5">
        <f>IF(OR(P147="",P147="Completed",P147="Missing Date"),"",H147+ROW()/10000)</f>
        <v/>
      </c>
    </row>
    <row r="148">
      <c r="M148" s="7">
        <f>IF(H148="","",EDATE(H148,IF(F148="Quarterly",3,12)))</f>
        <v/>
      </c>
      <c r="N148" s="5">
        <f>IF(OR(H148="",I148&lt;&gt;"",K148="Complete"),"",H148-TODAY())</f>
        <v/>
      </c>
      <c r="O148" s="5">
        <f>IF(OR(H148="",I148=""),"",IF(I148&lt;=H148,"On Time","Late"))</f>
        <v/>
      </c>
      <c r="P148" s="5">
        <f>IF(AND(B148="",E148=""),"",IF(H148="","Missing Date",IF(J148="Rescan Required","Rescan Required",IF(OR(I148&lt;&gt;"",K148="Complete"),"Completed",IF(H148&lt;TODAY(),"Overdue",IF(H148-TODAY()&lt;=30,"Due Soon","OK"))))))</f>
        <v/>
      </c>
      <c r="Q148" s="5">
        <f>IF(OR(P148="",P148="Completed",P148="Missing Date"),"",H148+ROW()/10000)</f>
        <v/>
      </c>
    </row>
    <row r="149">
      <c r="M149" s="7">
        <f>IF(H149="","",EDATE(H149,IF(F149="Quarterly",3,12)))</f>
        <v/>
      </c>
      <c r="N149" s="5">
        <f>IF(OR(H149="",I149&lt;&gt;"",K149="Complete"),"",H149-TODAY())</f>
        <v/>
      </c>
      <c r="O149" s="5">
        <f>IF(OR(H149="",I149=""),"",IF(I149&lt;=H149,"On Time","Late"))</f>
        <v/>
      </c>
      <c r="P149" s="5">
        <f>IF(AND(B149="",E149=""),"",IF(H149="","Missing Date",IF(J149="Rescan Required","Rescan Required",IF(OR(I149&lt;&gt;"",K149="Complete"),"Completed",IF(H149&lt;TODAY(),"Overdue",IF(H149-TODAY()&lt;=30,"Due Soon","OK"))))))</f>
        <v/>
      </c>
      <c r="Q149" s="5">
        <f>IF(OR(P149="",P149="Completed",P149="Missing Date"),"",H149+ROW()/10000)</f>
        <v/>
      </c>
    </row>
    <row r="150">
      <c r="M150" s="7">
        <f>IF(H150="","",EDATE(H150,IF(F150="Quarterly",3,12)))</f>
        <v/>
      </c>
      <c r="N150" s="5">
        <f>IF(OR(H150="",I150&lt;&gt;"",K150="Complete"),"",H150-TODAY())</f>
        <v/>
      </c>
      <c r="O150" s="5">
        <f>IF(OR(H150="",I150=""),"",IF(I150&lt;=H150,"On Time","Late"))</f>
        <v/>
      </c>
      <c r="P150" s="5">
        <f>IF(AND(B150="",E150=""),"",IF(H150="","Missing Date",IF(J150="Rescan Required","Rescan Required",IF(OR(I150&lt;&gt;"",K150="Complete"),"Completed",IF(H150&lt;TODAY(),"Overdue",IF(H150-TODAY()&lt;=30,"Due Soon","OK"))))))</f>
        <v/>
      </c>
      <c r="Q150" s="5">
        <f>IF(OR(P150="",P150="Completed",P150="Missing Date"),"",H150+ROW()/10000)</f>
        <v/>
      </c>
    </row>
    <row r="151">
      <c r="M151" s="7">
        <f>IF(H151="","",EDATE(H151,IF(F151="Quarterly",3,12)))</f>
        <v/>
      </c>
      <c r="N151" s="5">
        <f>IF(OR(H151="",I151&lt;&gt;"",K151="Complete"),"",H151-TODAY())</f>
        <v/>
      </c>
      <c r="O151" s="5">
        <f>IF(OR(H151="",I151=""),"",IF(I151&lt;=H151,"On Time","Late"))</f>
        <v/>
      </c>
      <c r="P151" s="5">
        <f>IF(AND(B151="",E151=""),"",IF(H151="","Missing Date",IF(J151="Rescan Required","Rescan Required",IF(OR(I151&lt;&gt;"",K151="Complete"),"Completed",IF(H151&lt;TODAY(),"Overdue",IF(H151-TODAY()&lt;=30,"Due Soon","OK"))))))</f>
        <v/>
      </c>
      <c r="Q151" s="5">
        <f>IF(OR(P151="",P151="Completed",P151="Missing Date"),"",H151+ROW()/10000)</f>
        <v/>
      </c>
    </row>
    <row r="152">
      <c r="M152" s="7">
        <f>IF(H152="","",EDATE(H152,IF(F152="Quarterly",3,12)))</f>
        <v/>
      </c>
      <c r="N152" s="5">
        <f>IF(OR(H152="",I152&lt;&gt;"",K152="Complete"),"",H152-TODAY())</f>
        <v/>
      </c>
      <c r="O152" s="5">
        <f>IF(OR(H152="",I152=""),"",IF(I152&lt;=H152,"On Time","Late"))</f>
        <v/>
      </c>
      <c r="P152" s="5">
        <f>IF(AND(B152="",E152=""),"",IF(H152="","Missing Date",IF(J152="Rescan Required","Rescan Required",IF(OR(I152&lt;&gt;"",K152="Complete"),"Completed",IF(H152&lt;TODAY(),"Overdue",IF(H152-TODAY()&lt;=30,"Due Soon","OK"))))))</f>
        <v/>
      </c>
      <c r="Q152" s="5">
        <f>IF(OR(P152="",P152="Completed",P152="Missing Date"),"",H152+ROW()/10000)</f>
        <v/>
      </c>
    </row>
    <row r="153">
      <c r="M153" s="7">
        <f>IF(H153="","",EDATE(H153,IF(F153="Quarterly",3,12)))</f>
        <v/>
      </c>
      <c r="N153" s="5">
        <f>IF(OR(H153="",I153&lt;&gt;"",K153="Complete"),"",H153-TODAY())</f>
        <v/>
      </c>
      <c r="O153" s="5">
        <f>IF(OR(H153="",I153=""),"",IF(I153&lt;=H153,"On Time","Late"))</f>
        <v/>
      </c>
      <c r="P153" s="5">
        <f>IF(AND(B153="",E153=""),"",IF(H153="","Missing Date",IF(J153="Rescan Required","Rescan Required",IF(OR(I153&lt;&gt;"",K153="Complete"),"Completed",IF(H153&lt;TODAY(),"Overdue",IF(H153-TODAY()&lt;=30,"Due Soon","OK"))))))</f>
        <v/>
      </c>
      <c r="Q153" s="5">
        <f>IF(OR(P153="",P153="Completed",P153="Missing Date"),"",H153+ROW()/10000)</f>
        <v/>
      </c>
    </row>
    <row r="154">
      <c r="M154" s="7">
        <f>IF(H154="","",EDATE(H154,IF(F154="Quarterly",3,12)))</f>
        <v/>
      </c>
      <c r="N154" s="5">
        <f>IF(OR(H154="",I154&lt;&gt;"",K154="Complete"),"",H154-TODAY())</f>
        <v/>
      </c>
      <c r="O154" s="5">
        <f>IF(OR(H154="",I154=""),"",IF(I154&lt;=H154,"On Time","Late"))</f>
        <v/>
      </c>
      <c r="P154" s="5">
        <f>IF(AND(B154="",E154=""),"",IF(H154="","Missing Date",IF(J154="Rescan Required","Rescan Required",IF(OR(I154&lt;&gt;"",K154="Complete"),"Completed",IF(H154&lt;TODAY(),"Overdue",IF(H154-TODAY()&lt;=30,"Due Soon","OK"))))))</f>
        <v/>
      </c>
      <c r="Q154" s="5">
        <f>IF(OR(P154="",P154="Completed",P154="Missing Date"),"",H154+ROW()/10000)</f>
        <v/>
      </c>
    </row>
    <row r="155">
      <c r="M155" s="7">
        <f>IF(H155="","",EDATE(H155,IF(F155="Quarterly",3,12)))</f>
        <v/>
      </c>
      <c r="N155" s="5">
        <f>IF(OR(H155="",I155&lt;&gt;"",K155="Complete"),"",H155-TODAY())</f>
        <v/>
      </c>
      <c r="O155" s="5">
        <f>IF(OR(H155="",I155=""),"",IF(I155&lt;=H155,"On Time","Late"))</f>
        <v/>
      </c>
      <c r="P155" s="5">
        <f>IF(AND(B155="",E155=""),"",IF(H155="","Missing Date",IF(J155="Rescan Required","Rescan Required",IF(OR(I155&lt;&gt;"",K155="Complete"),"Completed",IF(H155&lt;TODAY(),"Overdue",IF(H155-TODAY()&lt;=30,"Due Soon","OK"))))))</f>
        <v/>
      </c>
      <c r="Q155" s="5">
        <f>IF(OR(P155="",P155="Completed",P155="Missing Date"),"",H155+ROW()/10000)</f>
        <v/>
      </c>
    </row>
    <row r="156">
      <c r="M156" s="7">
        <f>IF(H156="","",EDATE(H156,IF(F156="Quarterly",3,12)))</f>
        <v/>
      </c>
      <c r="N156" s="5">
        <f>IF(OR(H156="",I156&lt;&gt;"",K156="Complete"),"",H156-TODAY())</f>
        <v/>
      </c>
      <c r="O156" s="5">
        <f>IF(OR(H156="",I156=""),"",IF(I156&lt;=H156,"On Time","Late"))</f>
        <v/>
      </c>
      <c r="P156" s="5">
        <f>IF(AND(B156="",E156=""),"",IF(H156="","Missing Date",IF(J156="Rescan Required","Rescan Required",IF(OR(I156&lt;&gt;"",K156="Complete"),"Completed",IF(H156&lt;TODAY(),"Overdue",IF(H156-TODAY()&lt;=30,"Due Soon","OK"))))))</f>
        <v/>
      </c>
      <c r="Q156" s="5">
        <f>IF(OR(P156="",P156="Completed",P156="Missing Date"),"",H156+ROW()/10000)</f>
        <v/>
      </c>
    </row>
    <row r="157">
      <c r="M157" s="7">
        <f>IF(H157="","",EDATE(H157,IF(F157="Quarterly",3,12)))</f>
        <v/>
      </c>
      <c r="N157" s="5">
        <f>IF(OR(H157="",I157&lt;&gt;"",K157="Complete"),"",H157-TODAY())</f>
        <v/>
      </c>
      <c r="O157" s="5">
        <f>IF(OR(H157="",I157=""),"",IF(I157&lt;=H157,"On Time","Late"))</f>
        <v/>
      </c>
      <c r="P157" s="5">
        <f>IF(AND(B157="",E157=""),"",IF(H157="","Missing Date",IF(J157="Rescan Required","Rescan Required",IF(OR(I157&lt;&gt;"",K157="Complete"),"Completed",IF(H157&lt;TODAY(),"Overdue",IF(H157-TODAY()&lt;=30,"Due Soon","OK"))))))</f>
        <v/>
      </c>
      <c r="Q157" s="5">
        <f>IF(OR(P157="",P157="Completed",P157="Missing Date"),"",H157+ROW()/10000)</f>
        <v/>
      </c>
    </row>
    <row r="158">
      <c r="M158" s="7">
        <f>IF(H158="","",EDATE(H158,IF(F158="Quarterly",3,12)))</f>
        <v/>
      </c>
      <c r="N158" s="5">
        <f>IF(OR(H158="",I158&lt;&gt;"",K158="Complete"),"",H158-TODAY())</f>
        <v/>
      </c>
      <c r="O158" s="5">
        <f>IF(OR(H158="",I158=""),"",IF(I158&lt;=H158,"On Time","Late"))</f>
        <v/>
      </c>
      <c r="P158" s="5">
        <f>IF(AND(B158="",E158=""),"",IF(H158="","Missing Date",IF(J158="Rescan Required","Rescan Required",IF(OR(I158&lt;&gt;"",K158="Complete"),"Completed",IF(H158&lt;TODAY(),"Overdue",IF(H158-TODAY()&lt;=30,"Due Soon","OK"))))))</f>
        <v/>
      </c>
      <c r="Q158" s="5">
        <f>IF(OR(P158="",P158="Completed",P158="Missing Date"),"",H158+ROW()/10000)</f>
        <v/>
      </c>
    </row>
    <row r="159">
      <c r="M159" s="7">
        <f>IF(H159="","",EDATE(H159,IF(F159="Quarterly",3,12)))</f>
        <v/>
      </c>
      <c r="N159" s="5">
        <f>IF(OR(H159="",I159&lt;&gt;"",K159="Complete"),"",H159-TODAY())</f>
        <v/>
      </c>
      <c r="O159" s="5">
        <f>IF(OR(H159="",I159=""),"",IF(I159&lt;=H159,"On Time","Late"))</f>
        <v/>
      </c>
      <c r="P159" s="5">
        <f>IF(AND(B159="",E159=""),"",IF(H159="","Missing Date",IF(J159="Rescan Required","Rescan Required",IF(OR(I159&lt;&gt;"",K159="Complete"),"Completed",IF(H159&lt;TODAY(),"Overdue",IF(H159-TODAY()&lt;=30,"Due Soon","OK"))))))</f>
        <v/>
      </c>
      <c r="Q159" s="5">
        <f>IF(OR(P159="",P159="Completed",P159="Missing Date"),"",H159+ROW()/10000)</f>
        <v/>
      </c>
    </row>
    <row r="160">
      <c r="M160" s="7">
        <f>IF(H160="","",EDATE(H160,IF(F160="Quarterly",3,12)))</f>
        <v/>
      </c>
      <c r="N160" s="5">
        <f>IF(OR(H160="",I160&lt;&gt;"",K160="Complete"),"",H160-TODAY())</f>
        <v/>
      </c>
      <c r="O160" s="5">
        <f>IF(OR(H160="",I160=""),"",IF(I160&lt;=H160,"On Time","Late"))</f>
        <v/>
      </c>
      <c r="P160" s="5">
        <f>IF(AND(B160="",E160=""),"",IF(H160="","Missing Date",IF(J160="Rescan Required","Rescan Required",IF(OR(I160&lt;&gt;"",K160="Complete"),"Completed",IF(H160&lt;TODAY(),"Overdue",IF(H160-TODAY()&lt;=30,"Due Soon","OK"))))))</f>
        <v/>
      </c>
      <c r="Q160" s="5">
        <f>IF(OR(P160="",P160="Completed",P160="Missing Date"),"",H160+ROW()/10000)</f>
        <v/>
      </c>
    </row>
    <row r="161">
      <c r="M161" s="7">
        <f>IF(H161="","",EDATE(H161,IF(F161="Quarterly",3,12)))</f>
        <v/>
      </c>
      <c r="N161" s="5">
        <f>IF(OR(H161="",I161&lt;&gt;"",K161="Complete"),"",H161-TODAY())</f>
        <v/>
      </c>
      <c r="O161" s="5">
        <f>IF(OR(H161="",I161=""),"",IF(I161&lt;=H161,"On Time","Late"))</f>
        <v/>
      </c>
      <c r="P161" s="5">
        <f>IF(AND(B161="",E161=""),"",IF(H161="","Missing Date",IF(J161="Rescan Required","Rescan Required",IF(OR(I161&lt;&gt;"",K161="Complete"),"Completed",IF(H161&lt;TODAY(),"Overdue",IF(H161-TODAY()&lt;=30,"Due Soon","OK"))))))</f>
        <v/>
      </c>
      <c r="Q161" s="5">
        <f>IF(OR(P161="",P161="Completed",P161="Missing Date"),"",H161+ROW()/10000)</f>
        <v/>
      </c>
    </row>
    <row r="162">
      <c r="M162" s="7">
        <f>IF(H162="","",EDATE(H162,IF(F162="Quarterly",3,12)))</f>
        <v/>
      </c>
      <c r="N162" s="5">
        <f>IF(OR(H162="",I162&lt;&gt;"",K162="Complete"),"",H162-TODAY())</f>
        <v/>
      </c>
      <c r="O162" s="5">
        <f>IF(OR(H162="",I162=""),"",IF(I162&lt;=H162,"On Time","Late"))</f>
        <v/>
      </c>
      <c r="P162" s="5">
        <f>IF(AND(B162="",E162=""),"",IF(H162="","Missing Date",IF(J162="Rescan Required","Rescan Required",IF(OR(I162&lt;&gt;"",K162="Complete"),"Completed",IF(H162&lt;TODAY(),"Overdue",IF(H162-TODAY()&lt;=30,"Due Soon","OK"))))))</f>
        <v/>
      </c>
      <c r="Q162" s="5">
        <f>IF(OR(P162="",P162="Completed",P162="Missing Date"),"",H162+ROW()/10000)</f>
        <v/>
      </c>
    </row>
    <row r="163">
      <c r="M163" s="7">
        <f>IF(H163="","",EDATE(H163,IF(F163="Quarterly",3,12)))</f>
        <v/>
      </c>
      <c r="N163" s="5">
        <f>IF(OR(H163="",I163&lt;&gt;"",K163="Complete"),"",H163-TODAY())</f>
        <v/>
      </c>
      <c r="O163" s="5">
        <f>IF(OR(H163="",I163=""),"",IF(I163&lt;=H163,"On Time","Late"))</f>
        <v/>
      </c>
      <c r="P163" s="5">
        <f>IF(AND(B163="",E163=""),"",IF(H163="","Missing Date",IF(J163="Rescan Required","Rescan Required",IF(OR(I163&lt;&gt;"",K163="Complete"),"Completed",IF(H163&lt;TODAY(),"Overdue",IF(H163-TODAY()&lt;=30,"Due Soon","OK"))))))</f>
        <v/>
      </c>
      <c r="Q163" s="5">
        <f>IF(OR(P163="",P163="Completed",P163="Missing Date"),"",H163+ROW()/10000)</f>
        <v/>
      </c>
    </row>
    <row r="164">
      <c r="M164" s="7">
        <f>IF(H164="","",EDATE(H164,IF(F164="Quarterly",3,12)))</f>
        <v/>
      </c>
      <c r="N164" s="5">
        <f>IF(OR(H164="",I164&lt;&gt;"",K164="Complete"),"",H164-TODAY())</f>
        <v/>
      </c>
      <c r="O164" s="5">
        <f>IF(OR(H164="",I164=""),"",IF(I164&lt;=H164,"On Time","Late"))</f>
        <v/>
      </c>
      <c r="P164" s="5">
        <f>IF(AND(B164="",E164=""),"",IF(H164="","Missing Date",IF(J164="Rescan Required","Rescan Required",IF(OR(I164&lt;&gt;"",K164="Complete"),"Completed",IF(H164&lt;TODAY(),"Overdue",IF(H164-TODAY()&lt;=30,"Due Soon","OK"))))))</f>
        <v/>
      </c>
      <c r="Q164" s="5">
        <f>IF(OR(P164="",P164="Completed",P164="Missing Date"),"",H164+ROW()/10000)</f>
        <v/>
      </c>
    </row>
    <row r="165">
      <c r="M165" s="7">
        <f>IF(H165="","",EDATE(H165,IF(F165="Quarterly",3,12)))</f>
        <v/>
      </c>
      <c r="N165" s="5">
        <f>IF(OR(H165="",I165&lt;&gt;"",K165="Complete"),"",H165-TODAY())</f>
        <v/>
      </c>
      <c r="O165" s="5">
        <f>IF(OR(H165="",I165=""),"",IF(I165&lt;=H165,"On Time","Late"))</f>
        <v/>
      </c>
      <c r="P165" s="5">
        <f>IF(AND(B165="",E165=""),"",IF(H165="","Missing Date",IF(J165="Rescan Required","Rescan Required",IF(OR(I165&lt;&gt;"",K165="Complete"),"Completed",IF(H165&lt;TODAY(),"Overdue",IF(H165-TODAY()&lt;=30,"Due Soon","OK"))))))</f>
        <v/>
      </c>
      <c r="Q165" s="5">
        <f>IF(OR(P165="",P165="Completed",P165="Missing Date"),"",H165+ROW()/10000)</f>
        <v/>
      </c>
    </row>
    <row r="166">
      <c r="M166" s="7">
        <f>IF(H166="","",EDATE(H166,IF(F166="Quarterly",3,12)))</f>
        <v/>
      </c>
      <c r="N166" s="5">
        <f>IF(OR(H166="",I166&lt;&gt;"",K166="Complete"),"",H166-TODAY())</f>
        <v/>
      </c>
      <c r="O166" s="5">
        <f>IF(OR(H166="",I166=""),"",IF(I166&lt;=H166,"On Time","Late"))</f>
        <v/>
      </c>
      <c r="P166" s="5">
        <f>IF(AND(B166="",E166=""),"",IF(H166="","Missing Date",IF(J166="Rescan Required","Rescan Required",IF(OR(I166&lt;&gt;"",K166="Complete"),"Completed",IF(H166&lt;TODAY(),"Overdue",IF(H166-TODAY()&lt;=30,"Due Soon","OK"))))))</f>
        <v/>
      </c>
      <c r="Q166" s="5">
        <f>IF(OR(P166="",P166="Completed",P166="Missing Date"),"",H166+ROW()/10000)</f>
        <v/>
      </c>
    </row>
    <row r="167">
      <c r="M167" s="7">
        <f>IF(H167="","",EDATE(H167,IF(F167="Quarterly",3,12)))</f>
        <v/>
      </c>
      <c r="N167" s="5">
        <f>IF(OR(H167="",I167&lt;&gt;"",K167="Complete"),"",H167-TODAY())</f>
        <v/>
      </c>
      <c r="O167" s="5">
        <f>IF(OR(H167="",I167=""),"",IF(I167&lt;=H167,"On Time","Late"))</f>
        <v/>
      </c>
      <c r="P167" s="5">
        <f>IF(AND(B167="",E167=""),"",IF(H167="","Missing Date",IF(J167="Rescan Required","Rescan Required",IF(OR(I167&lt;&gt;"",K167="Complete"),"Completed",IF(H167&lt;TODAY(),"Overdue",IF(H167-TODAY()&lt;=30,"Due Soon","OK"))))))</f>
        <v/>
      </c>
      <c r="Q167" s="5">
        <f>IF(OR(P167="",P167="Completed",P167="Missing Date"),"",H167+ROW()/10000)</f>
        <v/>
      </c>
    </row>
    <row r="168">
      <c r="M168" s="7">
        <f>IF(H168="","",EDATE(H168,IF(F168="Quarterly",3,12)))</f>
        <v/>
      </c>
      <c r="N168" s="5">
        <f>IF(OR(H168="",I168&lt;&gt;"",K168="Complete"),"",H168-TODAY())</f>
        <v/>
      </c>
      <c r="O168" s="5">
        <f>IF(OR(H168="",I168=""),"",IF(I168&lt;=H168,"On Time","Late"))</f>
        <v/>
      </c>
      <c r="P168" s="5">
        <f>IF(AND(B168="",E168=""),"",IF(H168="","Missing Date",IF(J168="Rescan Required","Rescan Required",IF(OR(I168&lt;&gt;"",K168="Complete"),"Completed",IF(H168&lt;TODAY(),"Overdue",IF(H168-TODAY()&lt;=30,"Due Soon","OK"))))))</f>
        <v/>
      </c>
      <c r="Q168" s="5">
        <f>IF(OR(P168="",P168="Completed",P168="Missing Date"),"",H168+ROW()/10000)</f>
        <v/>
      </c>
    </row>
    <row r="169">
      <c r="M169" s="7">
        <f>IF(H169="","",EDATE(H169,IF(F169="Quarterly",3,12)))</f>
        <v/>
      </c>
      <c r="N169" s="5">
        <f>IF(OR(H169="",I169&lt;&gt;"",K169="Complete"),"",H169-TODAY())</f>
        <v/>
      </c>
      <c r="O169" s="5">
        <f>IF(OR(H169="",I169=""),"",IF(I169&lt;=H169,"On Time","Late"))</f>
        <v/>
      </c>
      <c r="P169" s="5">
        <f>IF(AND(B169="",E169=""),"",IF(H169="","Missing Date",IF(J169="Rescan Required","Rescan Required",IF(OR(I169&lt;&gt;"",K169="Complete"),"Completed",IF(H169&lt;TODAY(),"Overdue",IF(H169-TODAY()&lt;=30,"Due Soon","OK"))))))</f>
        <v/>
      </c>
      <c r="Q169" s="5">
        <f>IF(OR(P169="",P169="Completed",P169="Missing Date"),"",H169+ROW()/10000)</f>
        <v/>
      </c>
    </row>
    <row r="170">
      <c r="M170" s="7">
        <f>IF(H170="","",EDATE(H170,IF(F170="Quarterly",3,12)))</f>
        <v/>
      </c>
      <c r="N170" s="5">
        <f>IF(OR(H170="",I170&lt;&gt;"",K170="Complete"),"",H170-TODAY())</f>
        <v/>
      </c>
      <c r="O170" s="5">
        <f>IF(OR(H170="",I170=""),"",IF(I170&lt;=H170,"On Time","Late"))</f>
        <v/>
      </c>
      <c r="P170" s="5">
        <f>IF(AND(B170="",E170=""),"",IF(H170="","Missing Date",IF(J170="Rescan Required","Rescan Required",IF(OR(I170&lt;&gt;"",K170="Complete"),"Completed",IF(H170&lt;TODAY(),"Overdue",IF(H170-TODAY()&lt;=30,"Due Soon","OK"))))))</f>
        <v/>
      </c>
      <c r="Q170" s="5">
        <f>IF(OR(P170="",P170="Completed",P170="Missing Date"),"",H170+ROW()/10000)</f>
        <v/>
      </c>
    </row>
    <row r="171">
      <c r="M171" s="7">
        <f>IF(H171="","",EDATE(H171,IF(F171="Quarterly",3,12)))</f>
        <v/>
      </c>
      <c r="N171" s="5">
        <f>IF(OR(H171="",I171&lt;&gt;"",K171="Complete"),"",H171-TODAY())</f>
        <v/>
      </c>
      <c r="O171" s="5">
        <f>IF(OR(H171="",I171=""),"",IF(I171&lt;=H171,"On Time","Late"))</f>
        <v/>
      </c>
      <c r="P171" s="5">
        <f>IF(AND(B171="",E171=""),"",IF(H171="","Missing Date",IF(J171="Rescan Required","Rescan Required",IF(OR(I171&lt;&gt;"",K171="Complete"),"Completed",IF(H171&lt;TODAY(),"Overdue",IF(H171-TODAY()&lt;=30,"Due Soon","OK"))))))</f>
        <v/>
      </c>
      <c r="Q171" s="5">
        <f>IF(OR(P171="",P171="Completed",P171="Missing Date"),"",H171+ROW()/10000)</f>
        <v/>
      </c>
    </row>
    <row r="172">
      <c r="M172" s="7">
        <f>IF(H172="","",EDATE(H172,IF(F172="Quarterly",3,12)))</f>
        <v/>
      </c>
      <c r="N172" s="5">
        <f>IF(OR(H172="",I172&lt;&gt;"",K172="Complete"),"",H172-TODAY())</f>
        <v/>
      </c>
      <c r="O172" s="5">
        <f>IF(OR(H172="",I172=""),"",IF(I172&lt;=H172,"On Time","Late"))</f>
        <v/>
      </c>
      <c r="P172" s="5">
        <f>IF(AND(B172="",E172=""),"",IF(H172="","Missing Date",IF(J172="Rescan Required","Rescan Required",IF(OR(I172&lt;&gt;"",K172="Complete"),"Completed",IF(H172&lt;TODAY(),"Overdue",IF(H172-TODAY()&lt;=30,"Due Soon","OK"))))))</f>
        <v/>
      </c>
      <c r="Q172" s="5">
        <f>IF(OR(P172="",P172="Completed",P172="Missing Date"),"",H172+ROW()/10000)</f>
        <v/>
      </c>
    </row>
    <row r="173">
      <c r="M173" s="7">
        <f>IF(H173="","",EDATE(H173,IF(F173="Quarterly",3,12)))</f>
        <v/>
      </c>
      <c r="N173" s="5">
        <f>IF(OR(H173="",I173&lt;&gt;"",K173="Complete"),"",H173-TODAY())</f>
        <v/>
      </c>
      <c r="O173" s="5">
        <f>IF(OR(H173="",I173=""),"",IF(I173&lt;=H173,"On Time","Late"))</f>
        <v/>
      </c>
      <c r="P173" s="5">
        <f>IF(AND(B173="",E173=""),"",IF(H173="","Missing Date",IF(J173="Rescan Required","Rescan Required",IF(OR(I173&lt;&gt;"",K173="Complete"),"Completed",IF(H173&lt;TODAY(),"Overdue",IF(H173-TODAY()&lt;=30,"Due Soon","OK"))))))</f>
        <v/>
      </c>
      <c r="Q173" s="5">
        <f>IF(OR(P173="",P173="Completed",P173="Missing Date"),"",H173+ROW()/10000)</f>
        <v/>
      </c>
    </row>
    <row r="174">
      <c r="M174" s="7">
        <f>IF(H174="","",EDATE(H174,IF(F174="Quarterly",3,12)))</f>
        <v/>
      </c>
      <c r="N174" s="5">
        <f>IF(OR(H174="",I174&lt;&gt;"",K174="Complete"),"",H174-TODAY())</f>
        <v/>
      </c>
      <c r="O174" s="5">
        <f>IF(OR(H174="",I174=""),"",IF(I174&lt;=H174,"On Time","Late"))</f>
        <v/>
      </c>
      <c r="P174" s="5">
        <f>IF(AND(B174="",E174=""),"",IF(H174="","Missing Date",IF(J174="Rescan Required","Rescan Required",IF(OR(I174&lt;&gt;"",K174="Complete"),"Completed",IF(H174&lt;TODAY(),"Overdue",IF(H174-TODAY()&lt;=30,"Due Soon","OK"))))))</f>
        <v/>
      </c>
      <c r="Q174" s="5">
        <f>IF(OR(P174="",P174="Completed",P174="Missing Date"),"",H174+ROW()/10000)</f>
        <v/>
      </c>
    </row>
    <row r="175">
      <c r="M175" s="7">
        <f>IF(H175="","",EDATE(H175,IF(F175="Quarterly",3,12)))</f>
        <v/>
      </c>
      <c r="N175" s="5">
        <f>IF(OR(H175="",I175&lt;&gt;"",K175="Complete"),"",H175-TODAY())</f>
        <v/>
      </c>
      <c r="O175" s="5">
        <f>IF(OR(H175="",I175=""),"",IF(I175&lt;=H175,"On Time","Late"))</f>
        <v/>
      </c>
      <c r="P175" s="5">
        <f>IF(AND(B175="",E175=""),"",IF(H175="","Missing Date",IF(J175="Rescan Required","Rescan Required",IF(OR(I175&lt;&gt;"",K175="Complete"),"Completed",IF(H175&lt;TODAY(),"Overdue",IF(H175-TODAY()&lt;=30,"Due Soon","OK"))))))</f>
        <v/>
      </c>
      <c r="Q175" s="5">
        <f>IF(OR(P175="",P175="Completed",P175="Missing Date"),"",H175+ROW()/10000)</f>
        <v/>
      </c>
    </row>
    <row r="176">
      <c r="M176" s="7">
        <f>IF(H176="","",EDATE(H176,IF(F176="Quarterly",3,12)))</f>
        <v/>
      </c>
      <c r="N176" s="5">
        <f>IF(OR(H176="",I176&lt;&gt;"",K176="Complete"),"",H176-TODAY())</f>
        <v/>
      </c>
      <c r="O176" s="5">
        <f>IF(OR(H176="",I176=""),"",IF(I176&lt;=H176,"On Time","Late"))</f>
        <v/>
      </c>
      <c r="P176" s="5">
        <f>IF(AND(B176="",E176=""),"",IF(H176="","Missing Date",IF(J176="Rescan Required","Rescan Required",IF(OR(I176&lt;&gt;"",K176="Complete"),"Completed",IF(H176&lt;TODAY(),"Overdue",IF(H176-TODAY()&lt;=30,"Due Soon","OK"))))))</f>
        <v/>
      </c>
      <c r="Q176" s="5">
        <f>IF(OR(P176="",P176="Completed",P176="Missing Date"),"",H176+ROW()/10000)</f>
        <v/>
      </c>
    </row>
    <row r="177">
      <c r="M177" s="7">
        <f>IF(H177="","",EDATE(H177,IF(F177="Quarterly",3,12)))</f>
        <v/>
      </c>
      <c r="N177" s="5">
        <f>IF(OR(H177="",I177&lt;&gt;"",K177="Complete"),"",H177-TODAY())</f>
        <v/>
      </c>
      <c r="O177" s="5">
        <f>IF(OR(H177="",I177=""),"",IF(I177&lt;=H177,"On Time","Late"))</f>
        <v/>
      </c>
      <c r="P177" s="5">
        <f>IF(AND(B177="",E177=""),"",IF(H177="","Missing Date",IF(J177="Rescan Required","Rescan Required",IF(OR(I177&lt;&gt;"",K177="Complete"),"Completed",IF(H177&lt;TODAY(),"Overdue",IF(H177-TODAY()&lt;=30,"Due Soon","OK"))))))</f>
        <v/>
      </c>
      <c r="Q177" s="5">
        <f>IF(OR(P177="",P177="Completed",P177="Missing Date"),"",H177+ROW()/10000)</f>
        <v/>
      </c>
    </row>
    <row r="178">
      <c r="M178" s="7">
        <f>IF(H178="","",EDATE(H178,IF(F178="Quarterly",3,12)))</f>
        <v/>
      </c>
      <c r="N178" s="5">
        <f>IF(OR(H178="",I178&lt;&gt;"",K178="Complete"),"",H178-TODAY())</f>
        <v/>
      </c>
      <c r="O178" s="5">
        <f>IF(OR(H178="",I178=""),"",IF(I178&lt;=H178,"On Time","Late"))</f>
        <v/>
      </c>
      <c r="P178" s="5">
        <f>IF(AND(B178="",E178=""),"",IF(H178="","Missing Date",IF(J178="Rescan Required","Rescan Required",IF(OR(I178&lt;&gt;"",K178="Complete"),"Completed",IF(H178&lt;TODAY(),"Overdue",IF(H178-TODAY()&lt;=30,"Due Soon","OK"))))))</f>
        <v/>
      </c>
      <c r="Q178" s="5">
        <f>IF(OR(P178="",P178="Completed",P178="Missing Date"),"",H178+ROW()/10000)</f>
        <v/>
      </c>
    </row>
    <row r="179">
      <c r="M179" s="7">
        <f>IF(H179="","",EDATE(H179,IF(F179="Quarterly",3,12)))</f>
        <v/>
      </c>
      <c r="N179" s="5">
        <f>IF(OR(H179="",I179&lt;&gt;"",K179="Complete"),"",H179-TODAY())</f>
        <v/>
      </c>
      <c r="O179" s="5">
        <f>IF(OR(H179="",I179=""),"",IF(I179&lt;=H179,"On Time","Late"))</f>
        <v/>
      </c>
      <c r="P179" s="5">
        <f>IF(AND(B179="",E179=""),"",IF(H179="","Missing Date",IF(J179="Rescan Required","Rescan Required",IF(OR(I179&lt;&gt;"",K179="Complete"),"Completed",IF(H179&lt;TODAY(),"Overdue",IF(H179-TODAY()&lt;=30,"Due Soon","OK"))))))</f>
        <v/>
      </c>
      <c r="Q179" s="5">
        <f>IF(OR(P179="",P179="Completed",P179="Missing Date"),"",H179+ROW()/10000)</f>
        <v/>
      </c>
    </row>
    <row r="180">
      <c r="M180" s="7">
        <f>IF(H180="","",EDATE(H180,IF(F180="Quarterly",3,12)))</f>
        <v/>
      </c>
      <c r="N180" s="5">
        <f>IF(OR(H180="",I180&lt;&gt;"",K180="Complete"),"",H180-TODAY())</f>
        <v/>
      </c>
      <c r="O180" s="5">
        <f>IF(OR(H180="",I180=""),"",IF(I180&lt;=H180,"On Time","Late"))</f>
        <v/>
      </c>
      <c r="P180" s="5">
        <f>IF(AND(B180="",E180=""),"",IF(H180="","Missing Date",IF(J180="Rescan Required","Rescan Required",IF(OR(I180&lt;&gt;"",K180="Complete"),"Completed",IF(H180&lt;TODAY(),"Overdue",IF(H180-TODAY()&lt;=30,"Due Soon","OK"))))))</f>
        <v/>
      </c>
      <c r="Q180" s="5">
        <f>IF(OR(P180="",P180="Completed",P180="Missing Date"),"",H180+ROW()/10000)</f>
        <v/>
      </c>
    </row>
    <row r="181">
      <c r="M181" s="7">
        <f>IF(H181="","",EDATE(H181,IF(F181="Quarterly",3,12)))</f>
        <v/>
      </c>
      <c r="N181" s="5">
        <f>IF(OR(H181="",I181&lt;&gt;"",K181="Complete"),"",H181-TODAY())</f>
        <v/>
      </c>
      <c r="O181" s="5">
        <f>IF(OR(H181="",I181=""),"",IF(I181&lt;=H181,"On Time","Late"))</f>
        <v/>
      </c>
      <c r="P181" s="5">
        <f>IF(AND(B181="",E181=""),"",IF(H181="","Missing Date",IF(J181="Rescan Required","Rescan Required",IF(OR(I181&lt;&gt;"",K181="Complete"),"Completed",IF(H181&lt;TODAY(),"Overdue",IF(H181-TODAY()&lt;=30,"Due Soon","OK"))))))</f>
        <v/>
      </c>
      <c r="Q181" s="5">
        <f>IF(OR(P181="",P181="Completed",P181="Missing Date"),"",H181+ROW()/10000)</f>
        <v/>
      </c>
    </row>
    <row r="182">
      <c r="M182" s="7">
        <f>IF(H182="","",EDATE(H182,IF(F182="Quarterly",3,12)))</f>
        <v/>
      </c>
      <c r="N182" s="5">
        <f>IF(OR(H182="",I182&lt;&gt;"",K182="Complete"),"",H182-TODAY())</f>
        <v/>
      </c>
      <c r="O182" s="5">
        <f>IF(OR(H182="",I182=""),"",IF(I182&lt;=H182,"On Time","Late"))</f>
        <v/>
      </c>
      <c r="P182" s="5">
        <f>IF(AND(B182="",E182=""),"",IF(H182="","Missing Date",IF(J182="Rescan Required","Rescan Required",IF(OR(I182&lt;&gt;"",K182="Complete"),"Completed",IF(H182&lt;TODAY(),"Overdue",IF(H182-TODAY()&lt;=30,"Due Soon","OK"))))))</f>
        <v/>
      </c>
      <c r="Q182" s="5">
        <f>IF(OR(P182="",P182="Completed",P182="Missing Date"),"",H182+ROW()/10000)</f>
        <v/>
      </c>
    </row>
    <row r="183">
      <c r="M183" s="7">
        <f>IF(H183="","",EDATE(H183,IF(F183="Quarterly",3,12)))</f>
        <v/>
      </c>
      <c r="N183" s="5">
        <f>IF(OR(H183="",I183&lt;&gt;"",K183="Complete"),"",H183-TODAY())</f>
        <v/>
      </c>
      <c r="O183" s="5">
        <f>IF(OR(H183="",I183=""),"",IF(I183&lt;=H183,"On Time","Late"))</f>
        <v/>
      </c>
      <c r="P183" s="5">
        <f>IF(AND(B183="",E183=""),"",IF(H183="","Missing Date",IF(J183="Rescan Required","Rescan Required",IF(OR(I183&lt;&gt;"",K183="Complete"),"Completed",IF(H183&lt;TODAY(),"Overdue",IF(H183-TODAY()&lt;=30,"Due Soon","OK"))))))</f>
        <v/>
      </c>
      <c r="Q183" s="5">
        <f>IF(OR(P183="",P183="Completed",P183="Missing Date"),"",H183+ROW()/10000)</f>
        <v/>
      </c>
    </row>
    <row r="184">
      <c r="M184" s="7">
        <f>IF(H184="","",EDATE(H184,IF(F184="Quarterly",3,12)))</f>
        <v/>
      </c>
      <c r="N184" s="5">
        <f>IF(OR(H184="",I184&lt;&gt;"",K184="Complete"),"",H184-TODAY())</f>
        <v/>
      </c>
      <c r="O184" s="5">
        <f>IF(OR(H184="",I184=""),"",IF(I184&lt;=H184,"On Time","Late"))</f>
        <v/>
      </c>
      <c r="P184" s="5">
        <f>IF(AND(B184="",E184=""),"",IF(H184="","Missing Date",IF(J184="Rescan Required","Rescan Required",IF(OR(I184&lt;&gt;"",K184="Complete"),"Completed",IF(H184&lt;TODAY(),"Overdue",IF(H184-TODAY()&lt;=30,"Due Soon","OK"))))))</f>
        <v/>
      </c>
      <c r="Q184" s="5">
        <f>IF(OR(P184="",P184="Completed",P184="Missing Date"),"",H184+ROW()/10000)</f>
        <v/>
      </c>
    </row>
    <row r="185">
      <c r="M185" s="7">
        <f>IF(H185="","",EDATE(H185,IF(F185="Quarterly",3,12)))</f>
        <v/>
      </c>
      <c r="N185" s="5">
        <f>IF(OR(H185="",I185&lt;&gt;"",K185="Complete"),"",H185-TODAY())</f>
        <v/>
      </c>
      <c r="O185" s="5">
        <f>IF(OR(H185="",I185=""),"",IF(I185&lt;=H185,"On Time","Late"))</f>
        <v/>
      </c>
      <c r="P185" s="5">
        <f>IF(AND(B185="",E185=""),"",IF(H185="","Missing Date",IF(J185="Rescan Required","Rescan Required",IF(OR(I185&lt;&gt;"",K185="Complete"),"Completed",IF(H185&lt;TODAY(),"Overdue",IF(H185-TODAY()&lt;=30,"Due Soon","OK"))))))</f>
        <v/>
      </c>
      <c r="Q185" s="5">
        <f>IF(OR(P185="",P185="Completed",P185="Missing Date"),"",H185+ROW()/10000)</f>
        <v/>
      </c>
    </row>
    <row r="186">
      <c r="M186" s="7">
        <f>IF(H186="","",EDATE(H186,IF(F186="Quarterly",3,12)))</f>
        <v/>
      </c>
      <c r="N186" s="5">
        <f>IF(OR(H186="",I186&lt;&gt;"",K186="Complete"),"",H186-TODAY())</f>
        <v/>
      </c>
      <c r="O186" s="5">
        <f>IF(OR(H186="",I186=""),"",IF(I186&lt;=H186,"On Time","Late"))</f>
        <v/>
      </c>
      <c r="P186" s="5">
        <f>IF(AND(B186="",E186=""),"",IF(H186="","Missing Date",IF(J186="Rescan Required","Rescan Required",IF(OR(I186&lt;&gt;"",K186="Complete"),"Completed",IF(H186&lt;TODAY(),"Overdue",IF(H186-TODAY()&lt;=30,"Due Soon","OK"))))))</f>
        <v/>
      </c>
      <c r="Q186" s="5">
        <f>IF(OR(P186="",P186="Completed",P186="Missing Date"),"",H186+ROW()/10000)</f>
        <v/>
      </c>
    </row>
    <row r="187">
      <c r="M187" s="7">
        <f>IF(H187="","",EDATE(H187,IF(F187="Quarterly",3,12)))</f>
        <v/>
      </c>
      <c r="N187" s="5">
        <f>IF(OR(H187="",I187&lt;&gt;"",K187="Complete"),"",H187-TODAY())</f>
        <v/>
      </c>
      <c r="O187" s="5">
        <f>IF(OR(H187="",I187=""),"",IF(I187&lt;=H187,"On Time","Late"))</f>
        <v/>
      </c>
      <c r="P187" s="5">
        <f>IF(AND(B187="",E187=""),"",IF(H187="","Missing Date",IF(J187="Rescan Required","Rescan Required",IF(OR(I187&lt;&gt;"",K187="Complete"),"Completed",IF(H187&lt;TODAY(),"Overdue",IF(H187-TODAY()&lt;=30,"Due Soon","OK"))))))</f>
        <v/>
      </c>
      <c r="Q187" s="5">
        <f>IF(OR(P187="",P187="Completed",P187="Missing Date"),"",H187+ROW()/10000)</f>
        <v/>
      </c>
    </row>
    <row r="188">
      <c r="M188" s="7">
        <f>IF(H188="","",EDATE(H188,IF(F188="Quarterly",3,12)))</f>
        <v/>
      </c>
      <c r="N188" s="5">
        <f>IF(OR(H188="",I188&lt;&gt;"",K188="Complete"),"",H188-TODAY())</f>
        <v/>
      </c>
      <c r="O188" s="5">
        <f>IF(OR(H188="",I188=""),"",IF(I188&lt;=H188,"On Time","Late"))</f>
        <v/>
      </c>
      <c r="P188" s="5">
        <f>IF(AND(B188="",E188=""),"",IF(H188="","Missing Date",IF(J188="Rescan Required","Rescan Required",IF(OR(I188&lt;&gt;"",K188="Complete"),"Completed",IF(H188&lt;TODAY(),"Overdue",IF(H188-TODAY()&lt;=30,"Due Soon","OK"))))))</f>
        <v/>
      </c>
      <c r="Q188" s="5">
        <f>IF(OR(P188="",P188="Completed",P188="Missing Date"),"",H188+ROW()/10000)</f>
        <v/>
      </c>
    </row>
    <row r="189">
      <c r="M189" s="7">
        <f>IF(H189="","",EDATE(H189,IF(F189="Quarterly",3,12)))</f>
        <v/>
      </c>
      <c r="N189" s="5">
        <f>IF(OR(H189="",I189&lt;&gt;"",K189="Complete"),"",H189-TODAY())</f>
        <v/>
      </c>
      <c r="O189" s="5">
        <f>IF(OR(H189="",I189=""),"",IF(I189&lt;=H189,"On Time","Late"))</f>
        <v/>
      </c>
      <c r="P189" s="5">
        <f>IF(AND(B189="",E189=""),"",IF(H189="","Missing Date",IF(J189="Rescan Required","Rescan Required",IF(OR(I189&lt;&gt;"",K189="Complete"),"Completed",IF(H189&lt;TODAY(),"Overdue",IF(H189-TODAY()&lt;=30,"Due Soon","OK"))))))</f>
        <v/>
      </c>
      <c r="Q189" s="5">
        <f>IF(OR(P189="",P189="Completed",P189="Missing Date"),"",H189+ROW()/10000)</f>
        <v/>
      </c>
    </row>
    <row r="190">
      <c r="M190" s="7">
        <f>IF(H190="","",EDATE(H190,IF(F190="Quarterly",3,12)))</f>
        <v/>
      </c>
      <c r="N190" s="5">
        <f>IF(OR(H190="",I190&lt;&gt;"",K190="Complete"),"",H190-TODAY())</f>
        <v/>
      </c>
      <c r="O190" s="5">
        <f>IF(OR(H190="",I190=""),"",IF(I190&lt;=H190,"On Time","Late"))</f>
        <v/>
      </c>
      <c r="P190" s="5">
        <f>IF(AND(B190="",E190=""),"",IF(H190="","Missing Date",IF(J190="Rescan Required","Rescan Required",IF(OR(I190&lt;&gt;"",K190="Complete"),"Completed",IF(H190&lt;TODAY(),"Overdue",IF(H190-TODAY()&lt;=30,"Due Soon","OK"))))))</f>
        <v/>
      </c>
      <c r="Q190" s="5">
        <f>IF(OR(P190="",P190="Completed",P190="Missing Date"),"",H190+ROW()/10000)</f>
        <v/>
      </c>
    </row>
    <row r="191">
      <c r="M191" s="7">
        <f>IF(H191="","",EDATE(H191,IF(F191="Quarterly",3,12)))</f>
        <v/>
      </c>
      <c r="N191" s="5">
        <f>IF(OR(H191="",I191&lt;&gt;"",K191="Complete"),"",H191-TODAY())</f>
        <v/>
      </c>
      <c r="O191" s="5">
        <f>IF(OR(H191="",I191=""),"",IF(I191&lt;=H191,"On Time","Late"))</f>
        <v/>
      </c>
      <c r="P191" s="5">
        <f>IF(AND(B191="",E191=""),"",IF(H191="","Missing Date",IF(J191="Rescan Required","Rescan Required",IF(OR(I191&lt;&gt;"",K191="Complete"),"Completed",IF(H191&lt;TODAY(),"Overdue",IF(H191-TODAY()&lt;=30,"Due Soon","OK"))))))</f>
        <v/>
      </c>
      <c r="Q191" s="5">
        <f>IF(OR(P191="",P191="Completed",P191="Missing Date"),"",H191+ROW()/10000)</f>
        <v/>
      </c>
    </row>
    <row r="192">
      <c r="M192" s="7">
        <f>IF(H192="","",EDATE(H192,IF(F192="Quarterly",3,12)))</f>
        <v/>
      </c>
      <c r="N192" s="5">
        <f>IF(OR(H192="",I192&lt;&gt;"",K192="Complete"),"",H192-TODAY())</f>
        <v/>
      </c>
      <c r="O192" s="5">
        <f>IF(OR(H192="",I192=""),"",IF(I192&lt;=H192,"On Time","Late"))</f>
        <v/>
      </c>
      <c r="P192" s="5">
        <f>IF(AND(B192="",E192=""),"",IF(H192="","Missing Date",IF(J192="Rescan Required","Rescan Required",IF(OR(I192&lt;&gt;"",K192="Complete"),"Completed",IF(H192&lt;TODAY(),"Overdue",IF(H192-TODAY()&lt;=30,"Due Soon","OK"))))))</f>
        <v/>
      </c>
      <c r="Q192" s="5">
        <f>IF(OR(P192="",P192="Completed",P192="Missing Date"),"",H192+ROW()/10000)</f>
        <v/>
      </c>
    </row>
    <row r="193">
      <c r="M193" s="7">
        <f>IF(H193="","",EDATE(H193,IF(F193="Quarterly",3,12)))</f>
        <v/>
      </c>
      <c r="N193" s="5">
        <f>IF(OR(H193="",I193&lt;&gt;"",K193="Complete"),"",H193-TODAY())</f>
        <v/>
      </c>
      <c r="O193" s="5">
        <f>IF(OR(H193="",I193=""),"",IF(I193&lt;=H193,"On Time","Late"))</f>
        <v/>
      </c>
      <c r="P193" s="5">
        <f>IF(AND(B193="",E193=""),"",IF(H193="","Missing Date",IF(J193="Rescan Required","Rescan Required",IF(OR(I193&lt;&gt;"",K193="Complete"),"Completed",IF(H193&lt;TODAY(),"Overdue",IF(H193-TODAY()&lt;=30,"Due Soon","OK"))))))</f>
        <v/>
      </c>
      <c r="Q193" s="5">
        <f>IF(OR(P193="",P193="Completed",P193="Missing Date"),"",H193+ROW()/10000)</f>
        <v/>
      </c>
    </row>
    <row r="194">
      <c r="M194" s="7">
        <f>IF(H194="","",EDATE(H194,IF(F194="Quarterly",3,12)))</f>
        <v/>
      </c>
      <c r="N194" s="5">
        <f>IF(OR(H194="",I194&lt;&gt;"",K194="Complete"),"",H194-TODAY())</f>
        <v/>
      </c>
      <c r="O194" s="5">
        <f>IF(OR(H194="",I194=""),"",IF(I194&lt;=H194,"On Time","Late"))</f>
        <v/>
      </c>
      <c r="P194" s="5">
        <f>IF(AND(B194="",E194=""),"",IF(H194="","Missing Date",IF(J194="Rescan Required","Rescan Required",IF(OR(I194&lt;&gt;"",K194="Complete"),"Completed",IF(H194&lt;TODAY(),"Overdue",IF(H194-TODAY()&lt;=30,"Due Soon","OK"))))))</f>
        <v/>
      </c>
      <c r="Q194" s="5">
        <f>IF(OR(P194="",P194="Completed",P194="Missing Date"),"",H194+ROW()/10000)</f>
        <v/>
      </c>
    </row>
    <row r="195">
      <c r="M195" s="7">
        <f>IF(H195="","",EDATE(H195,IF(F195="Quarterly",3,12)))</f>
        <v/>
      </c>
      <c r="N195" s="5">
        <f>IF(OR(H195="",I195&lt;&gt;"",K195="Complete"),"",H195-TODAY())</f>
        <v/>
      </c>
      <c r="O195" s="5">
        <f>IF(OR(H195="",I195=""),"",IF(I195&lt;=H195,"On Time","Late"))</f>
        <v/>
      </c>
      <c r="P195" s="5">
        <f>IF(AND(B195="",E195=""),"",IF(H195="","Missing Date",IF(J195="Rescan Required","Rescan Required",IF(OR(I195&lt;&gt;"",K195="Complete"),"Completed",IF(H195&lt;TODAY(),"Overdue",IF(H195-TODAY()&lt;=30,"Due Soon","OK"))))))</f>
        <v/>
      </c>
      <c r="Q195" s="5">
        <f>IF(OR(P195="",P195="Completed",P195="Missing Date"),"",H195+ROW()/10000)</f>
        <v/>
      </c>
    </row>
    <row r="196">
      <c r="M196" s="7">
        <f>IF(H196="","",EDATE(H196,IF(F196="Quarterly",3,12)))</f>
        <v/>
      </c>
      <c r="N196" s="5">
        <f>IF(OR(H196="",I196&lt;&gt;"",K196="Complete"),"",H196-TODAY())</f>
        <v/>
      </c>
      <c r="O196" s="5">
        <f>IF(OR(H196="",I196=""),"",IF(I196&lt;=H196,"On Time","Late"))</f>
        <v/>
      </c>
      <c r="P196" s="5">
        <f>IF(AND(B196="",E196=""),"",IF(H196="","Missing Date",IF(J196="Rescan Required","Rescan Required",IF(OR(I196&lt;&gt;"",K196="Complete"),"Completed",IF(H196&lt;TODAY(),"Overdue",IF(H196-TODAY()&lt;=30,"Due Soon","OK"))))))</f>
        <v/>
      </c>
      <c r="Q196" s="5">
        <f>IF(OR(P196="",P196="Completed",P196="Missing Date"),"",H196+ROW()/10000)</f>
        <v/>
      </c>
    </row>
    <row r="197">
      <c r="M197" s="7">
        <f>IF(H197="","",EDATE(H197,IF(F197="Quarterly",3,12)))</f>
        <v/>
      </c>
      <c r="N197" s="5">
        <f>IF(OR(H197="",I197&lt;&gt;"",K197="Complete"),"",H197-TODAY())</f>
        <v/>
      </c>
      <c r="O197" s="5">
        <f>IF(OR(H197="",I197=""),"",IF(I197&lt;=H197,"On Time","Late"))</f>
        <v/>
      </c>
      <c r="P197" s="5">
        <f>IF(AND(B197="",E197=""),"",IF(H197="","Missing Date",IF(J197="Rescan Required","Rescan Required",IF(OR(I197&lt;&gt;"",K197="Complete"),"Completed",IF(H197&lt;TODAY(),"Overdue",IF(H197-TODAY()&lt;=30,"Due Soon","OK"))))))</f>
        <v/>
      </c>
      <c r="Q197" s="5">
        <f>IF(OR(P197="",P197="Completed",P197="Missing Date"),"",H197+ROW()/10000)</f>
        <v/>
      </c>
    </row>
    <row r="198">
      <c r="M198" s="7">
        <f>IF(H198="","",EDATE(H198,IF(F198="Quarterly",3,12)))</f>
        <v/>
      </c>
      <c r="N198" s="5">
        <f>IF(OR(H198="",I198&lt;&gt;"",K198="Complete"),"",H198-TODAY())</f>
        <v/>
      </c>
      <c r="O198" s="5">
        <f>IF(OR(H198="",I198=""),"",IF(I198&lt;=H198,"On Time","Late"))</f>
        <v/>
      </c>
      <c r="P198" s="5">
        <f>IF(AND(B198="",E198=""),"",IF(H198="","Missing Date",IF(J198="Rescan Required","Rescan Required",IF(OR(I198&lt;&gt;"",K198="Complete"),"Completed",IF(H198&lt;TODAY(),"Overdue",IF(H198-TODAY()&lt;=30,"Due Soon","OK"))))))</f>
        <v/>
      </c>
      <c r="Q198" s="5">
        <f>IF(OR(P198="",P198="Completed",P198="Missing Date"),"",H198+ROW()/10000)</f>
        <v/>
      </c>
    </row>
    <row r="199">
      <c r="M199" s="7">
        <f>IF(H199="","",EDATE(H199,IF(F199="Quarterly",3,12)))</f>
        <v/>
      </c>
      <c r="N199" s="5">
        <f>IF(OR(H199="",I199&lt;&gt;"",K199="Complete"),"",H199-TODAY())</f>
        <v/>
      </c>
      <c r="O199" s="5">
        <f>IF(OR(H199="",I199=""),"",IF(I199&lt;=H199,"On Time","Late"))</f>
        <v/>
      </c>
      <c r="P199" s="5">
        <f>IF(AND(B199="",E199=""),"",IF(H199="","Missing Date",IF(J199="Rescan Required","Rescan Required",IF(OR(I199&lt;&gt;"",K199="Complete"),"Completed",IF(H199&lt;TODAY(),"Overdue",IF(H199-TODAY()&lt;=30,"Due Soon","OK"))))))</f>
        <v/>
      </c>
      <c r="Q199" s="5">
        <f>IF(OR(P199="",P199="Completed",P199="Missing Date"),"",H199+ROW()/10000)</f>
        <v/>
      </c>
    </row>
    <row r="200">
      <c r="M200" s="7">
        <f>IF(H200="","",EDATE(H200,IF(F200="Quarterly",3,12)))</f>
        <v/>
      </c>
      <c r="N200" s="5">
        <f>IF(OR(H200="",I200&lt;&gt;"",K200="Complete"),"",H200-TODAY())</f>
        <v/>
      </c>
      <c r="O200" s="5">
        <f>IF(OR(H200="",I200=""),"",IF(I200&lt;=H200,"On Time","Late"))</f>
        <v/>
      </c>
      <c r="P200" s="5">
        <f>IF(AND(B200="",E200=""),"",IF(H200="","Missing Date",IF(J200="Rescan Required","Rescan Required",IF(OR(I200&lt;&gt;"",K200="Complete"),"Completed",IF(H200&lt;TODAY(),"Overdue",IF(H200-TODAY()&lt;=30,"Due Soon","OK"))))))</f>
        <v/>
      </c>
      <c r="Q200" s="5">
        <f>IF(OR(P200="",P200="Completed",P200="Missing Date"),"",H200+ROW()/10000)</f>
        <v/>
      </c>
    </row>
    <row r="201">
      <c r="M201" s="7">
        <f>IF(H201="","",EDATE(H201,IF(F201="Quarterly",3,12)))</f>
        <v/>
      </c>
      <c r="N201" s="5">
        <f>IF(OR(H201="",I201&lt;&gt;"",K201="Complete"),"",H201-TODAY())</f>
        <v/>
      </c>
      <c r="O201" s="5">
        <f>IF(OR(H201="",I201=""),"",IF(I201&lt;=H201,"On Time","Late"))</f>
        <v/>
      </c>
      <c r="P201" s="5">
        <f>IF(AND(B201="",E201=""),"",IF(H201="","Missing Date",IF(J201="Rescan Required","Rescan Required",IF(OR(I201&lt;&gt;"",K201="Complete"),"Completed",IF(H201&lt;TODAY(),"Overdue",IF(H201-TODAY()&lt;=30,"Due Soon","OK"))))))</f>
        <v/>
      </c>
      <c r="Q201" s="5">
        <f>IF(OR(P201="",P201="Completed",P201="Missing Date"),"",H201+ROW()/10000)</f>
        <v/>
      </c>
    </row>
    <row r="202">
      <c r="M202" s="7">
        <f>IF(H202="","",EDATE(H202,IF(F202="Quarterly",3,12)))</f>
        <v/>
      </c>
      <c r="N202" s="5">
        <f>IF(OR(H202="",I202&lt;&gt;"",K202="Complete"),"",H202-TODAY())</f>
        <v/>
      </c>
      <c r="O202" s="5">
        <f>IF(OR(H202="",I202=""),"",IF(I202&lt;=H202,"On Time","Late"))</f>
        <v/>
      </c>
      <c r="P202" s="5">
        <f>IF(AND(B202="",E202=""),"",IF(H202="","Missing Date",IF(J202="Rescan Required","Rescan Required",IF(OR(I202&lt;&gt;"",K202="Complete"),"Completed",IF(H202&lt;TODAY(),"Overdue",IF(H202-TODAY()&lt;=30,"Due Soon","OK"))))))</f>
        <v/>
      </c>
      <c r="Q202" s="5">
        <f>IF(OR(P202="",P202="Completed",P202="Missing Date"),"",H202+ROW()/10000)</f>
        <v/>
      </c>
    </row>
    <row r="203">
      <c r="M203" s="7">
        <f>IF(H203="","",EDATE(H203,IF(F203="Quarterly",3,12)))</f>
        <v/>
      </c>
      <c r="N203" s="5">
        <f>IF(OR(H203="",I203&lt;&gt;"",K203="Complete"),"",H203-TODAY())</f>
        <v/>
      </c>
      <c r="O203" s="5">
        <f>IF(OR(H203="",I203=""),"",IF(I203&lt;=H203,"On Time","Late"))</f>
        <v/>
      </c>
      <c r="P203" s="5">
        <f>IF(AND(B203="",E203=""),"",IF(H203="","Missing Date",IF(J203="Rescan Required","Rescan Required",IF(OR(I203&lt;&gt;"",K203="Complete"),"Completed",IF(H203&lt;TODAY(),"Overdue",IF(H203-TODAY()&lt;=30,"Due Soon","OK"))))))</f>
        <v/>
      </c>
      <c r="Q203" s="5">
        <f>IF(OR(P203="",P203="Completed",P203="Missing Date"),"",H203+ROW()/10000)</f>
        <v/>
      </c>
    </row>
    <row r="204">
      <c r="M204" s="7">
        <f>IF(H204="","",EDATE(H204,IF(F204="Quarterly",3,12)))</f>
        <v/>
      </c>
      <c r="N204" s="5">
        <f>IF(OR(H204="",I204&lt;&gt;"",K204="Complete"),"",H204-TODAY())</f>
        <v/>
      </c>
      <c r="O204" s="5">
        <f>IF(OR(H204="",I204=""),"",IF(I204&lt;=H204,"On Time","Late"))</f>
        <v/>
      </c>
      <c r="P204" s="5">
        <f>IF(AND(B204="",E204=""),"",IF(H204="","Missing Date",IF(J204="Rescan Required","Rescan Required",IF(OR(I204&lt;&gt;"",K204="Complete"),"Completed",IF(H204&lt;TODAY(),"Overdue",IF(H204-TODAY()&lt;=30,"Due Soon","OK"))))))</f>
        <v/>
      </c>
      <c r="Q204" s="5">
        <f>IF(OR(P204="",P204="Completed",P204="Missing Date"),"",H204+ROW()/10000)</f>
        <v/>
      </c>
    </row>
  </sheetData>
  <autoFilter ref="A4:Q204"/>
  <mergeCells count="2">
    <mergeCell ref="A2:Q2"/>
    <mergeCell ref="A1:Q1"/>
  </mergeCells>
  <conditionalFormatting sqref="P5:P204">
    <cfRule type="expression" priority="1" dxfId="0">
      <formula>$P5="OK"</formula>
    </cfRule>
    <cfRule type="expression" priority="2" dxfId="1">
      <formula>$P5="Due Soon"</formula>
    </cfRule>
    <cfRule type="expression" priority="3" dxfId="2">
      <formula>$P5="Overdue"</formula>
    </cfRule>
    <cfRule type="expression" priority="4" dxfId="3">
      <formula>$P5="Rescan Required"</formula>
    </cfRule>
    <cfRule type="expression" priority="5" dxfId="4">
      <formula>$P5="Completed"</formula>
    </cfRule>
    <cfRule type="expression" priority="6" dxfId="5">
      <formula>$P5="Missing Date"</formula>
    </cfRule>
  </conditionalFormatting>
  <conditionalFormatting sqref="O5:O204">
    <cfRule type="expression" priority="7" dxfId="3">
      <formula>$O5="Late"</formula>
    </cfRule>
    <cfRule type="expression" priority="8" dxfId="0">
      <formula>$O5="On Time"</formula>
    </cfRule>
  </conditionalFormatting>
  <conditionalFormatting sqref="H5:H204">
    <cfRule type="expression" priority="9" dxfId="2">
      <formula>=AND($H5&lt;&gt;"",$H5&lt;TODAY(),$I5="",$K5&lt;&gt;"Complete")</formula>
    </cfRule>
  </conditionalFormatting>
  <conditionalFormatting sqref="N5:N204">
    <cfRule type="colorScale" priority="10">
      <colorScale>
        <cfvo type="num" val="0"/>
        <cfvo type="num" val="30"/>
        <cfvo type="num" val="120"/>
        <color rgb="00FCA5A5"/>
        <color rgb="00FEF3C7"/>
        <color rgb="00DCFCE7"/>
      </colorScale>
    </cfRule>
  </conditionalFormatting>
  <dataValidations count="9">
    <dataValidation sqref="A5:A204" showDropDown="0" showInputMessage="0" showErrorMessage="1" allowBlank="1" type="list">
      <formula1>Lookup!$H$2:$H$2</formula1>
    </dataValidation>
    <dataValidation sqref="B5:B204" showDropDown="0" showInputMessage="0" showErrorMessage="0" allowBlank="1" type="list">
      <formula1>Lookup!$A$2:$A$5</formula1>
    </dataValidation>
    <dataValidation sqref="C5:C204" showDropDown="0" showInputMessage="0" showErrorMessage="1" allowBlank="1" type="list">
      <formula1>Lookup!$B$2:$B$6</formula1>
    </dataValidation>
    <dataValidation sqref="E5:E204" showDropDown="0" showInputMessage="0" showErrorMessage="0" allowBlank="1" type="list">
      <formula1>Lookup!$C$2:$C$6</formula1>
    </dataValidation>
    <dataValidation sqref="F5:F204" showDropDown="0" showInputMessage="0" showErrorMessage="1" allowBlank="1" type="list">
      <formula1>Lookup!$D$2:$D$3</formula1>
    </dataValidation>
    <dataValidation sqref="G5:G204" showDropDown="0" showInputMessage="0" showErrorMessage="0" allowBlank="1" type="list">
      <formula1>Lookup!$E$2:$E$7</formula1>
    </dataValidation>
    <dataValidation sqref="J5:J204" showDropDown="0" showInputMessage="0" showErrorMessage="1" allowBlank="1" type="list">
      <formula1>Lookup!$F$2:$F$5</formula1>
    </dataValidation>
    <dataValidation sqref="K5:K204" showDropDown="0" showInputMessage="0" showErrorMessage="1" allowBlank="1" type="list">
      <formula1>Lookup!$G$2:$G$5</formula1>
    </dataValidation>
    <dataValidation sqref="L5:L204" showDropDown="0" showInputMessage="0" showErrorMessage="0" allowBlank="1" type="list">
      <formula1>Lookup!$J$2:$J$5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43"/>
  <sheetViews>
    <sheetView showGridLines="0" workbookViewId="0">
      <selection activeCell="A1" sqref="A1"/>
    </sheetView>
  </sheetViews>
  <sheetFormatPr baseColWidth="8" defaultRowHeight="15"/>
  <cols>
    <col width="40" customWidth="1" min="1" max="1"/>
    <col width="20" customWidth="1" min="2" max="2"/>
    <col width="16" customWidth="1" min="3" max="3"/>
    <col width="16" customWidth="1" min="4" max="4"/>
    <col width="18" customWidth="1" min="5" max="5"/>
    <col width="10" customWidth="1" min="6" max="6"/>
  </cols>
  <sheetData>
    <row r="1">
      <c r="A1" s="1" t="inlineStr">
        <is>
          <t>PCI DSS Calendar Dashboard</t>
        </is>
      </c>
    </row>
    <row r="2" ht="40" customHeight="1">
      <c r="A2" s="8" t="inlineStr">
        <is>
          <t>Auto-calculated from PCI Calendar. Counts only real rows (blank rows stay blank). Tracking only — no PCI DSS advice. This calendar records due, done and next-due dates as you enter them; it does not determine your validation requirements, SAQ type or scan results. Confirm requirements with your acquirer / QSA.</t>
        </is>
      </c>
    </row>
    <row r="4">
      <c r="A4" s="9" t="inlineStr">
        <is>
          <t>Calendar Overview</t>
        </is>
      </c>
    </row>
    <row r="5">
      <c r="A5" s="10" t="inlineStr">
        <is>
          <t>Total Items Tracked</t>
        </is>
      </c>
      <c r="C5" s="11">
        <f>COUNTIF('PCI Calendar'!P5:P204,"?*")</f>
        <v/>
      </c>
    </row>
    <row r="6">
      <c r="A6" s="12" t="inlineStr">
        <is>
          <t>Overdue</t>
        </is>
      </c>
      <c r="C6" s="13">
        <f>COUNTIF('PCI Calendar'!P5:P204,"Overdue")</f>
        <v/>
      </c>
    </row>
    <row r="7">
      <c r="A7" s="14" t="inlineStr">
        <is>
          <t>Rescan Required</t>
        </is>
      </c>
      <c r="C7" s="15">
        <f>COUNTIF('PCI Calendar'!P5:P204,"Rescan Required")</f>
        <v/>
      </c>
    </row>
    <row r="8">
      <c r="A8" s="10" t="inlineStr">
        <is>
          <t>Due Soon</t>
        </is>
      </c>
      <c r="C8" s="11">
        <f>COUNTIF('PCI Calendar'!P5:P204,"Due Soon")</f>
        <v/>
      </c>
    </row>
    <row r="9">
      <c r="A9" s="10" t="inlineStr">
        <is>
          <t>OK</t>
        </is>
      </c>
      <c r="C9" s="11">
        <f>COUNTIF('PCI Calendar'!P5:P204,"OK")</f>
        <v/>
      </c>
    </row>
    <row r="10">
      <c r="A10" s="10" t="inlineStr">
        <is>
          <t>Completed</t>
        </is>
      </c>
      <c r="C10" s="11">
        <f>COUNTIF('PCI Calendar'!P5:P204,"Completed")</f>
        <v/>
      </c>
    </row>
    <row r="11">
      <c r="A11" s="10" t="inlineStr">
        <is>
          <t>Missing Date</t>
        </is>
      </c>
      <c r="C11" s="11">
        <f>COUNTIF('PCI Calendar'!P5:P204,"Missing Date")</f>
        <v/>
      </c>
    </row>
    <row r="12">
      <c r="A12" s="10" t="inlineStr">
        <is>
          <t>On-Time % (completed on or before due)</t>
        </is>
      </c>
      <c r="C12" s="16">
        <f>IFERROR(COUNTIF('PCI Calendar'!O5:O204,"On Time")/(COUNTIF('PCI Calendar'!O5:O204,"On Time")+COUNTIF('PCI Calendar'!O5:O204,"Late")),"")</f>
        <v/>
      </c>
    </row>
    <row r="13">
      <c r="A13" s="10" t="inlineStr">
        <is>
          <t>Calendar Health Score % ((Completed + OK) ÷ total)</t>
        </is>
      </c>
      <c r="C13" s="17">
        <f>IFERROR((C9+C10)/MAX(C5,1),0)</f>
        <v/>
      </c>
    </row>
    <row r="15">
      <c r="A15" s="9" t="inlineStr">
        <is>
          <t>Quarterly ASV Scan Grid — per entity (quarter labels from Lookup E2:E5)</t>
        </is>
      </c>
    </row>
    <row r="16">
      <c r="A16" s="3" t="inlineStr">
        <is>
          <t>Merchant Entity</t>
        </is>
      </c>
      <c r="B16" s="3">
        <f>Lookup!E2</f>
        <v/>
      </c>
      <c r="C16" s="3">
        <f>Lookup!E3</f>
        <v/>
      </c>
      <c r="D16" s="3">
        <f>Lookup!E4</f>
        <v/>
      </c>
      <c r="E16" s="3">
        <f>Lookup!E5</f>
        <v/>
      </c>
    </row>
    <row r="17">
      <c r="A17" s="5">
        <f>IF(Lookup!A2="","",Lookup!A2)</f>
        <v/>
      </c>
      <c r="B17" s="5">
        <f>IF($A17="","",IF(COUNTIFS('PCI Calendar'!B5:B204,$A17,'PCI Calendar'!E5:E204,"Quarterly ASV Scan",'PCI Calendar'!G5:G204,B$16,'PCI Calendar'!P5:P204,"Completed")&gt;0,"✓ Done",IF(COUNTIFS('PCI Calendar'!B5:B204,$A17,'PCI Calendar'!E5:E204,"Quarterly ASV Scan",'PCI Calendar'!G5:G204,B$16,'PCI Calendar'!P5:P204,"Rescan Required")&gt;0,"Rescan",IF(COUNTIFS('PCI Calendar'!B5:B204,$A17,'PCI Calendar'!E5:E204,"Quarterly ASV Scan",'PCI Calendar'!G5:G204,B$16,'PCI Calendar'!P5:P204,"Overdue")&gt;0,"Overdue",IF(COUNTIFS('PCI Calendar'!B5:B204,$A17,'PCI Calendar'!E5:E204,"Quarterly ASV Scan",'PCI Calendar'!G5:G204,B$16,'PCI Calendar'!P5:P204,"?*")&gt;0,"Open","—")))))</f>
        <v/>
      </c>
      <c r="C17" s="5">
        <f>IF($A17="","",IF(COUNTIFS('PCI Calendar'!B5:B204,$A17,'PCI Calendar'!E5:E204,"Quarterly ASV Scan",'PCI Calendar'!G5:G204,C$16,'PCI Calendar'!P5:P204,"Completed")&gt;0,"✓ Done",IF(COUNTIFS('PCI Calendar'!B5:B204,$A17,'PCI Calendar'!E5:E204,"Quarterly ASV Scan",'PCI Calendar'!G5:G204,C$16,'PCI Calendar'!P5:P204,"Rescan Required")&gt;0,"Rescan",IF(COUNTIFS('PCI Calendar'!B5:B204,$A17,'PCI Calendar'!E5:E204,"Quarterly ASV Scan",'PCI Calendar'!G5:G204,C$16,'PCI Calendar'!P5:P204,"Overdue")&gt;0,"Overdue",IF(COUNTIFS('PCI Calendar'!B5:B204,$A17,'PCI Calendar'!E5:E204,"Quarterly ASV Scan",'PCI Calendar'!G5:G204,C$16,'PCI Calendar'!P5:P204,"?*")&gt;0,"Open","—")))))</f>
        <v/>
      </c>
      <c r="D17" s="5">
        <f>IF($A17="","",IF(COUNTIFS('PCI Calendar'!B5:B204,$A17,'PCI Calendar'!E5:E204,"Quarterly ASV Scan",'PCI Calendar'!G5:G204,D$16,'PCI Calendar'!P5:P204,"Completed")&gt;0,"✓ Done",IF(COUNTIFS('PCI Calendar'!B5:B204,$A17,'PCI Calendar'!E5:E204,"Quarterly ASV Scan",'PCI Calendar'!G5:G204,D$16,'PCI Calendar'!P5:P204,"Rescan Required")&gt;0,"Rescan",IF(COUNTIFS('PCI Calendar'!B5:B204,$A17,'PCI Calendar'!E5:E204,"Quarterly ASV Scan",'PCI Calendar'!G5:G204,D$16,'PCI Calendar'!P5:P204,"Overdue")&gt;0,"Overdue",IF(COUNTIFS('PCI Calendar'!B5:B204,$A17,'PCI Calendar'!E5:E204,"Quarterly ASV Scan",'PCI Calendar'!G5:G204,D$16,'PCI Calendar'!P5:P204,"?*")&gt;0,"Open","—")))))</f>
        <v/>
      </c>
      <c r="E17" s="5">
        <f>IF($A17="","",IF(COUNTIFS('PCI Calendar'!B5:B204,$A17,'PCI Calendar'!E5:E204,"Quarterly ASV Scan",'PCI Calendar'!G5:G204,E$16,'PCI Calendar'!P5:P204,"Completed")&gt;0,"✓ Done",IF(COUNTIFS('PCI Calendar'!B5:B204,$A17,'PCI Calendar'!E5:E204,"Quarterly ASV Scan",'PCI Calendar'!G5:G204,E$16,'PCI Calendar'!P5:P204,"Rescan Required")&gt;0,"Rescan",IF(COUNTIFS('PCI Calendar'!B5:B204,$A17,'PCI Calendar'!E5:E204,"Quarterly ASV Scan",'PCI Calendar'!G5:G204,E$16,'PCI Calendar'!P5:P204,"Overdue")&gt;0,"Overdue",IF(COUNTIFS('PCI Calendar'!B5:B204,$A17,'PCI Calendar'!E5:E204,"Quarterly ASV Scan",'PCI Calendar'!G5:G204,E$16,'PCI Calendar'!P5:P204,"?*")&gt;0,"Open","—")))))</f>
        <v/>
      </c>
    </row>
    <row r="18">
      <c r="A18" s="5">
        <f>IF(Lookup!A3="","",Lookup!A3)</f>
        <v/>
      </c>
      <c r="B18" s="5">
        <f>IF($A18="","",IF(COUNTIFS('PCI Calendar'!B5:B204,$A18,'PCI Calendar'!E5:E204,"Quarterly ASV Scan",'PCI Calendar'!G5:G204,B$16,'PCI Calendar'!P5:P204,"Completed")&gt;0,"✓ Done",IF(COUNTIFS('PCI Calendar'!B5:B204,$A18,'PCI Calendar'!E5:E204,"Quarterly ASV Scan",'PCI Calendar'!G5:G204,B$16,'PCI Calendar'!P5:P204,"Rescan Required")&gt;0,"Rescan",IF(COUNTIFS('PCI Calendar'!B5:B204,$A18,'PCI Calendar'!E5:E204,"Quarterly ASV Scan",'PCI Calendar'!G5:G204,B$16,'PCI Calendar'!P5:P204,"Overdue")&gt;0,"Overdue",IF(COUNTIFS('PCI Calendar'!B5:B204,$A18,'PCI Calendar'!E5:E204,"Quarterly ASV Scan",'PCI Calendar'!G5:G204,B$16,'PCI Calendar'!P5:P204,"?*")&gt;0,"Open","—")))))</f>
        <v/>
      </c>
      <c r="C18" s="5">
        <f>IF($A18="","",IF(COUNTIFS('PCI Calendar'!B5:B204,$A18,'PCI Calendar'!E5:E204,"Quarterly ASV Scan",'PCI Calendar'!G5:G204,C$16,'PCI Calendar'!P5:P204,"Completed")&gt;0,"✓ Done",IF(COUNTIFS('PCI Calendar'!B5:B204,$A18,'PCI Calendar'!E5:E204,"Quarterly ASV Scan",'PCI Calendar'!G5:G204,C$16,'PCI Calendar'!P5:P204,"Rescan Required")&gt;0,"Rescan",IF(COUNTIFS('PCI Calendar'!B5:B204,$A18,'PCI Calendar'!E5:E204,"Quarterly ASV Scan",'PCI Calendar'!G5:G204,C$16,'PCI Calendar'!P5:P204,"Overdue")&gt;0,"Overdue",IF(COUNTIFS('PCI Calendar'!B5:B204,$A18,'PCI Calendar'!E5:E204,"Quarterly ASV Scan",'PCI Calendar'!G5:G204,C$16,'PCI Calendar'!P5:P204,"?*")&gt;0,"Open","—")))))</f>
        <v/>
      </c>
      <c r="D18" s="5">
        <f>IF($A18="","",IF(COUNTIFS('PCI Calendar'!B5:B204,$A18,'PCI Calendar'!E5:E204,"Quarterly ASV Scan",'PCI Calendar'!G5:G204,D$16,'PCI Calendar'!P5:P204,"Completed")&gt;0,"✓ Done",IF(COUNTIFS('PCI Calendar'!B5:B204,$A18,'PCI Calendar'!E5:E204,"Quarterly ASV Scan",'PCI Calendar'!G5:G204,D$16,'PCI Calendar'!P5:P204,"Rescan Required")&gt;0,"Rescan",IF(COUNTIFS('PCI Calendar'!B5:B204,$A18,'PCI Calendar'!E5:E204,"Quarterly ASV Scan",'PCI Calendar'!G5:G204,D$16,'PCI Calendar'!P5:P204,"Overdue")&gt;0,"Overdue",IF(COUNTIFS('PCI Calendar'!B5:B204,$A18,'PCI Calendar'!E5:E204,"Quarterly ASV Scan",'PCI Calendar'!G5:G204,D$16,'PCI Calendar'!P5:P204,"?*")&gt;0,"Open","—")))))</f>
        <v/>
      </c>
      <c r="E18" s="5">
        <f>IF($A18="","",IF(COUNTIFS('PCI Calendar'!B5:B204,$A18,'PCI Calendar'!E5:E204,"Quarterly ASV Scan",'PCI Calendar'!G5:G204,E$16,'PCI Calendar'!P5:P204,"Completed")&gt;0,"✓ Done",IF(COUNTIFS('PCI Calendar'!B5:B204,$A18,'PCI Calendar'!E5:E204,"Quarterly ASV Scan",'PCI Calendar'!G5:G204,E$16,'PCI Calendar'!P5:P204,"Rescan Required")&gt;0,"Rescan",IF(COUNTIFS('PCI Calendar'!B5:B204,$A18,'PCI Calendar'!E5:E204,"Quarterly ASV Scan",'PCI Calendar'!G5:G204,E$16,'PCI Calendar'!P5:P204,"Overdue")&gt;0,"Overdue",IF(COUNTIFS('PCI Calendar'!B5:B204,$A18,'PCI Calendar'!E5:E204,"Quarterly ASV Scan",'PCI Calendar'!G5:G204,E$16,'PCI Calendar'!P5:P204,"?*")&gt;0,"Open","—")))))</f>
        <v/>
      </c>
    </row>
    <row r="19">
      <c r="A19" s="5">
        <f>IF(Lookup!A4="","",Lookup!A4)</f>
        <v/>
      </c>
      <c r="B19" s="5">
        <f>IF($A19="","",IF(COUNTIFS('PCI Calendar'!B5:B204,$A19,'PCI Calendar'!E5:E204,"Quarterly ASV Scan",'PCI Calendar'!G5:G204,B$16,'PCI Calendar'!P5:P204,"Completed")&gt;0,"✓ Done",IF(COUNTIFS('PCI Calendar'!B5:B204,$A19,'PCI Calendar'!E5:E204,"Quarterly ASV Scan",'PCI Calendar'!G5:G204,B$16,'PCI Calendar'!P5:P204,"Rescan Required")&gt;0,"Rescan",IF(COUNTIFS('PCI Calendar'!B5:B204,$A19,'PCI Calendar'!E5:E204,"Quarterly ASV Scan",'PCI Calendar'!G5:G204,B$16,'PCI Calendar'!P5:P204,"Overdue")&gt;0,"Overdue",IF(COUNTIFS('PCI Calendar'!B5:B204,$A19,'PCI Calendar'!E5:E204,"Quarterly ASV Scan",'PCI Calendar'!G5:G204,B$16,'PCI Calendar'!P5:P204,"?*")&gt;0,"Open","—")))))</f>
        <v/>
      </c>
      <c r="C19" s="5">
        <f>IF($A19="","",IF(COUNTIFS('PCI Calendar'!B5:B204,$A19,'PCI Calendar'!E5:E204,"Quarterly ASV Scan",'PCI Calendar'!G5:G204,C$16,'PCI Calendar'!P5:P204,"Completed")&gt;0,"✓ Done",IF(COUNTIFS('PCI Calendar'!B5:B204,$A19,'PCI Calendar'!E5:E204,"Quarterly ASV Scan",'PCI Calendar'!G5:G204,C$16,'PCI Calendar'!P5:P204,"Rescan Required")&gt;0,"Rescan",IF(COUNTIFS('PCI Calendar'!B5:B204,$A19,'PCI Calendar'!E5:E204,"Quarterly ASV Scan",'PCI Calendar'!G5:G204,C$16,'PCI Calendar'!P5:P204,"Overdue")&gt;0,"Overdue",IF(COUNTIFS('PCI Calendar'!B5:B204,$A19,'PCI Calendar'!E5:E204,"Quarterly ASV Scan",'PCI Calendar'!G5:G204,C$16,'PCI Calendar'!P5:P204,"?*")&gt;0,"Open","—")))))</f>
        <v/>
      </c>
      <c r="D19" s="5">
        <f>IF($A19="","",IF(COUNTIFS('PCI Calendar'!B5:B204,$A19,'PCI Calendar'!E5:E204,"Quarterly ASV Scan",'PCI Calendar'!G5:G204,D$16,'PCI Calendar'!P5:P204,"Completed")&gt;0,"✓ Done",IF(COUNTIFS('PCI Calendar'!B5:B204,$A19,'PCI Calendar'!E5:E204,"Quarterly ASV Scan",'PCI Calendar'!G5:G204,D$16,'PCI Calendar'!P5:P204,"Rescan Required")&gt;0,"Rescan",IF(COUNTIFS('PCI Calendar'!B5:B204,$A19,'PCI Calendar'!E5:E204,"Quarterly ASV Scan",'PCI Calendar'!G5:G204,D$16,'PCI Calendar'!P5:P204,"Overdue")&gt;0,"Overdue",IF(COUNTIFS('PCI Calendar'!B5:B204,$A19,'PCI Calendar'!E5:E204,"Quarterly ASV Scan",'PCI Calendar'!G5:G204,D$16,'PCI Calendar'!P5:P204,"?*")&gt;0,"Open","—")))))</f>
        <v/>
      </c>
      <c r="E19" s="5">
        <f>IF($A19="","",IF(COUNTIFS('PCI Calendar'!B5:B204,$A19,'PCI Calendar'!E5:E204,"Quarterly ASV Scan",'PCI Calendar'!G5:G204,E$16,'PCI Calendar'!P5:P204,"Completed")&gt;0,"✓ Done",IF(COUNTIFS('PCI Calendar'!B5:B204,$A19,'PCI Calendar'!E5:E204,"Quarterly ASV Scan",'PCI Calendar'!G5:G204,E$16,'PCI Calendar'!P5:P204,"Rescan Required")&gt;0,"Rescan",IF(COUNTIFS('PCI Calendar'!B5:B204,$A19,'PCI Calendar'!E5:E204,"Quarterly ASV Scan",'PCI Calendar'!G5:G204,E$16,'PCI Calendar'!P5:P204,"Overdue")&gt;0,"Overdue",IF(COUNTIFS('PCI Calendar'!B5:B204,$A19,'PCI Calendar'!E5:E204,"Quarterly ASV Scan",'PCI Calendar'!G5:G204,E$16,'PCI Calendar'!P5:P204,"?*")&gt;0,"Open","—")))))</f>
        <v/>
      </c>
    </row>
    <row r="20">
      <c r="A20" s="5">
        <f>IF(Lookup!A5="","",Lookup!A5)</f>
        <v/>
      </c>
      <c r="B20" s="5">
        <f>IF($A20="","",IF(COUNTIFS('PCI Calendar'!B5:B204,$A20,'PCI Calendar'!E5:E204,"Quarterly ASV Scan",'PCI Calendar'!G5:G204,B$16,'PCI Calendar'!P5:P204,"Completed")&gt;0,"✓ Done",IF(COUNTIFS('PCI Calendar'!B5:B204,$A20,'PCI Calendar'!E5:E204,"Quarterly ASV Scan",'PCI Calendar'!G5:G204,B$16,'PCI Calendar'!P5:P204,"Rescan Required")&gt;0,"Rescan",IF(COUNTIFS('PCI Calendar'!B5:B204,$A20,'PCI Calendar'!E5:E204,"Quarterly ASV Scan",'PCI Calendar'!G5:G204,B$16,'PCI Calendar'!P5:P204,"Overdue")&gt;0,"Overdue",IF(COUNTIFS('PCI Calendar'!B5:B204,$A20,'PCI Calendar'!E5:E204,"Quarterly ASV Scan",'PCI Calendar'!G5:G204,B$16,'PCI Calendar'!P5:P204,"?*")&gt;0,"Open","—")))))</f>
        <v/>
      </c>
      <c r="C20" s="5">
        <f>IF($A20="","",IF(COUNTIFS('PCI Calendar'!B5:B204,$A20,'PCI Calendar'!E5:E204,"Quarterly ASV Scan",'PCI Calendar'!G5:G204,C$16,'PCI Calendar'!P5:P204,"Completed")&gt;0,"✓ Done",IF(COUNTIFS('PCI Calendar'!B5:B204,$A20,'PCI Calendar'!E5:E204,"Quarterly ASV Scan",'PCI Calendar'!G5:G204,C$16,'PCI Calendar'!P5:P204,"Rescan Required")&gt;0,"Rescan",IF(COUNTIFS('PCI Calendar'!B5:B204,$A20,'PCI Calendar'!E5:E204,"Quarterly ASV Scan",'PCI Calendar'!G5:G204,C$16,'PCI Calendar'!P5:P204,"Overdue")&gt;0,"Overdue",IF(COUNTIFS('PCI Calendar'!B5:B204,$A20,'PCI Calendar'!E5:E204,"Quarterly ASV Scan",'PCI Calendar'!G5:G204,C$16,'PCI Calendar'!P5:P204,"?*")&gt;0,"Open","—")))))</f>
        <v/>
      </c>
      <c r="D20" s="5">
        <f>IF($A20="","",IF(COUNTIFS('PCI Calendar'!B5:B204,$A20,'PCI Calendar'!E5:E204,"Quarterly ASV Scan",'PCI Calendar'!G5:G204,D$16,'PCI Calendar'!P5:P204,"Completed")&gt;0,"✓ Done",IF(COUNTIFS('PCI Calendar'!B5:B204,$A20,'PCI Calendar'!E5:E204,"Quarterly ASV Scan",'PCI Calendar'!G5:G204,D$16,'PCI Calendar'!P5:P204,"Rescan Required")&gt;0,"Rescan",IF(COUNTIFS('PCI Calendar'!B5:B204,$A20,'PCI Calendar'!E5:E204,"Quarterly ASV Scan",'PCI Calendar'!G5:G204,D$16,'PCI Calendar'!P5:P204,"Overdue")&gt;0,"Overdue",IF(COUNTIFS('PCI Calendar'!B5:B204,$A20,'PCI Calendar'!E5:E204,"Quarterly ASV Scan",'PCI Calendar'!G5:G204,D$16,'PCI Calendar'!P5:P204,"?*")&gt;0,"Open","—")))))</f>
        <v/>
      </c>
      <c r="E20" s="5">
        <f>IF($A20="","",IF(COUNTIFS('PCI Calendar'!B5:B204,$A20,'PCI Calendar'!E5:E204,"Quarterly ASV Scan",'PCI Calendar'!G5:G204,E$16,'PCI Calendar'!P5:P204,"Completed")&gt;0,"✓ Done",IF(COUNTIFS('PCI Calendar'!B5:B204,$A20,'PCI Calendar'!E5:E204,"Quarterly ASV Scan",'PCI Calendar'!G5:G204,E$16,'PCI Calendar'!P5:P204,"Rescan Required")&gt;0,"Rescan",IF(COUNTIFS('PCI Calendar'!B5:B204,$A20,'PCI Calendar'!E5:E204,"Quarterly ASV Scan",'PCI Calendar'!G5:G204,E$16,'PCI Calendar'!P5:P204,"Overdue")&gt;0,"Overdue",IF(COUNTIFS('PCI Calendar'!B5:B204,$A20,'PCI Calendar'!E5:E204,"Quarterly ASV Scan",'PCI Calendar'!G5:G204,E$16,'PCI Calendar'!P5:P204,"?*")&gt;0,"Open","—")))))</f>
        <v/>
      </c>
    </row>
    <row r="22">
      <c r="A22" s="9" t="inlineStr">
        <is>
          <t>Next 10 Due — open items by Due Date (ties broken by row, no duplicates)</t>
        </is>
      </c>
    </row>
    <row r="23">
      <c r="A23" s="3" t="inlineStr">
        <is>
          <t>Merchant Entity</t>
        </is>
      </c>
      <c r="B23" s="3" t="inlineStr">
        <is>
          <t>Item Type</t>
        </is>
      </c>
      <c r="C23" s="3" t="inlineStr">
        <is>
          <t>Period</t>
        </is>
      </c>
      <c r="D23" s="3" t="inlineStr">
        <is>
          <t>Due Date</t>
        </is>
      </c>
      <c r="E23" s="3" t="inlineStr">
        <is>
          <t>Status</t>
        </is>
      </c>
    </row>
    <row r="24">
      <c r="A24" s="5">
        <f>IF(D24="","",INDEX('PCI Calendar'!B5:B204,MATCH(SMALL('PCI Calendar'!Q5:Q204,1),'PCI Calendar'!Q5:Q204,0)))</f>
        <v/>
      </c>
      <c r="B24" s="5">
        <f>IF(D24="","",INDEX('PCI Calendar'!E5:E204,MATCH(SMALL('PCI Calendar'!Q5:Q204,1),'PCI Calendar'!Q5:Q204,0)))</f>
        <v/>
      </c>
      <c r="C24" s="5">
        <f>IF(D24="","",INDEX('PCI Calendar'!G5:G204,MATCH(SMALL('PCI Calendar'!Q5:Q204,1),'PCI Calendar'!Q5:Q204,0)))</f>
        <v/>
      </c>
      <c r="D24" s="7">
        <f>IF(IFERROR(SMALL('PCI Calendar'!Q5:Q204,1),"")="","",INT(IFERROR(SMALL('PCI Calendar'!Q5:Q204,1),"")))</f>
        <v/>
      </c>
      <c r="E24" s="5">
        <f>IF(D24="","",INDEX('PCI Calendar'!P5:P204,MATCH(SMALL('PCI Calendar'!Q5:Q204,1),'PCI Calendar'!Q5:Q204,0)))</f>
        <v/>
      </c>
    </row>
    <row r="25">
      <c r="A25" s="5">
        <f>IF(D25="","",INDEX('PCI Calendar'!B5:B204,MATCH(SMALL('PCI Calendar'!Q5:Q204,2),'PCI Calendar'!Q5:Q204,0)))</f>
        <v/>
      </c>
      <c r="B25" s="5">
        <f>IF(D25="","",INDEX('PCI Calendar'!E5:E204,MATCH(SMALL('PCI Calendar'!Q5:Q204,2),'PCI Calendar'!Q5:Q204,0)))</f>
        <v/>
      </c>
      <c r="C25" s="5">
        <f>IF(D25="","",INDEX('PCI Calendar'!G5:G204,MATCH(SMALL('PCI Calendar'!Q5:Q204,2),'PCI Calendar'!Q5:Q204,0)))</f>
        <v/>
      </c>
      <c r="D25" s="7">
        <f>IF(IFERROR(SMALL('PCI Calendar'!Q5:Q204,2),"")="","",INT(IFERROR(SMALL('PCI Calendar'!Q5:Q204,2),"")))</f>
        <v/>
      </c>
      <c r="E25" s="5">
        <f>IF(D25="","",INDEX('PCI Calendar'!P5:P204,MATCH(SMALL('PCI Calendar'!Q5:Q204,2),'PCI Calendar'!Q5:Q204,0)))</f>
        <v/>
      </c>
    </row>
    <row r="26">
      <c r="A26" s="5">
        <f>IF(D26="","",INDEX('PCI Calendar'!B5:B204,MATCH(SMALL('PCI Calendar'!Q5:Q204,3),'PCI Calendar'!Q5:Q204,0)))</f>
        <v/>
      </c>
      <c r="B26" s="5">
        <f>IF(D26="","",INDEX('PCI Calendar'!E5:E204,MATCH(SMALL('PCI Calendar'!Q5:Q204,3),'PCI Calendar'!Q5:Q204,0)))</f>
        <v/>
      </c>
      <c r="C26" s="5">
        <f>IF(D26="","",INDEX('PCI Calendar'!G5:G204,MATCH(SMALL('PCI Calendar'!Q5:Q204,3),'PCI Calendar'!Q5:Q204,0)))</f>
        <v/>
      </c>
      <c r="D26" s="7">
        <f>IF(IFERROR(SMALL('PCI Calendar'!Q5:Q204,3),"")="","",INT(IFERROR(SMALL('PCI Calendar'!Q5:Q204,3),"")))</f>
        <v/>
      </c>
      <c r="E26" s="5">
        <f>IF(D26="","",INDEX('PCI Calendar'!P5:P204,MATCH(SMALL('PCI Calendar'!Q5:Q204,3),'PCI Calendar'!Q5:Q204,0)))</f>
        <v/>
      </c>
    </row>
    <row r="27">
      <c r="A27" s="5">
        <f>IF(D27="","",INDEX('PCI Calendar'!B5:B204,MATCH(SMALL('PCI Calendar'!Q5:Q204,4),'PCI Calendar'!Q5:Q204,0)))</f>
        <v/>
      </c>
      <c r="B27" s="5">
        <f>IF(D27="","",INDEX('PCI Calendar'!E5:E204,MATCH(SMALL('PCI Calendar'!Q5:Q204,4),'PCI Calendar'!Q5:Q204,0)))</f>
        <v/>
      </c>
      <c r="C27" s="5">
        <f>IF(D27="","",INDEX('PCI Calendar'!G5:G204,MATCH(SMALL('PCI Calendar'!Q5:Q204,4),'PCI Calendar'!Q5:Q204,0)))</f>
        <v/>
      </c>
      <c r="D27" s="7">
        <f>IF(IFERROR(SMALL('PCI Calendar'!Q5:Q204,4),"")="","",INT(IFERROR(SMALL('PCI Calendar'!Q5:Q204,4),"")))</f>
        <v/>
      </c>
      <c r="E27" s="5">
        <f>IF(D27="","",INDEX('PCI Calendar'!P5:P204,MATCH(SMALL('PCI Calendar'!Q5:Q204,4),'PCI Calendar'!Q5:Q204,0)))</f>
        <v/>
      </c>
    </row>
    <row r="28">
      <c r="A28" s="5">
        <f>IF(D28="","",INDEX('PCI Calendar'!B5:B204,MATCH(SMALL('PCI Calendar'!Q5:Q204,5),'PCI Calendar'!Q5:Q204,0)))</f>
        <v/>
      </c>
      <c r="B28" s="5">
        <f>IF(D28="","",INDEX('PCI Calendar'!E5:E204,MATCH(SMALL('PCI Calendar'!Q5:Q204,5),'PCI Calendar'!Q5:Q204,0)))</f>
        <v/>
      </c>
      <c r="C28" s="5">
        <f>IF(D28="","",INDEX('PCI Calendar'!G5:G204,MATCH(SMALL('PCI Calendar'!Q5:Q204,5),'PCI Calendar'!Q5:Q204,0)))</f>
        <v/>
      </c>
      <c r="D28" s="7">
        <f>IF(IFERROR(SMALL('PCI Calendar'!Q5:Q204,5),"")="","",INT(IFERROR(SMALL('PCI Calendar'!Q5:Q204,5),"")))</f>
        <v/>
      </c>
      <c r="E28" s="5">
        <f>IF(D28="","",INDEX('PCI Calendar'!P5:P204,MATCH(SMALL('PCI Calendar'!Q5:Q204,5),'PCI Calendar'!Q5:Q204,0)))</f>
        <v/>
      </c>
    </row>
    <row r="29">
      <c r="A29" s="5">
        <f>IF(D29="","",INDEX('PCI Calendar'!B5:B204,MATCH(SMALL('PCI Calendar'!Q5:Q204,6),'PCI Calendar'!Q5:Q204,0)))</f>
        <v/>
      </c>
      <c r="B29" s="5">
        <f>IF(D29="","",INDEX('PCI Calendar'!E5:E204,MATCH(SMALL('PCI Calendar'!Q5:Q204,6),'PCI Calendar'!Q5:Q204,0)))</f>
        <v/>
      </c>
      <c r="C29" s="5">
        <f>IF(D29="","",INDEX('PCI Calendar'!G5:G204,MATCH(SMALL('PCI Calendar'!Q5:Q204,6),'PCI Calendar'!Q5:Q204,0)))</f>
        <v/>
      </c>
      <c r="D29" s="7">
        <f>IF(IFERROR(SMALL('PCI Calendar'!Q5:Q204,6),"")="","",INT(IFERROR(SMALL('PCI Calendar'!Q5:Q204,6),"")))</f>
        <v/>
      </c>
      <c r="E29" s="5">
        <f>IF(D29="","",INDEX('PCI Calendar'!P5:P204,MATCH(SMALL('PCI Calendar'!Q5:Q204,6),'PCI Calendar'!Q5:Q204,0)))</f>
        <v/>
      </c>
    </row>
    <row r="30">
      <c r="A30" s="5">
        <f>IF(D30="","",INDEX('PCI Calendar'!B5:B204,MATCH(SMALL('PCI Calendar'!Q5:Q204,7),'PCI Calendar'!Q5:Q204,0)))</f>
        <v/>
      </c>
      <c r="B30" s="5">
        <f>IF(D30="","",INDEX('PCI Calendar'!E5:E204,MATCH(SMALL('PCI Calendar'!Q5:Q204,7),'PCI Calendar'!Q5:Q204,0)))</f>
        <v/>
      </c>
      <c r="C30" s="5">
        <f>IF(D30="","",INDEX('PCI Calendar'!G5:G204,MATCH(SMALL('PCI Calendar'!Q5:Q204,7),'PCI Calendar'!Q5:Q204,0)))</f>
        <v/>
      </c>
      <c r="D30" s="7">
        <f>IF(IFERROR(SMALL('PCI Calendar'!Q5:Q204,7),"")="","",INT(IFERROR(SMALL('PCI Calendar'!Q5:Q204,7),"")))</f>
        <v/>
      </c>
      <c r="E30" s="5">
        <f>IF(D30="","",INDEX('PCI Calendar'!P5:P204,MATCH(SMALL('PCI Calendar'!Q5:Q204,7),'PCI Calendar'!Q5:Q204,0)))</f>
        <v/>
      </c>
    </row>
    <row r="31">
      <c r="A31" s="5">
        <f>IF(D31="","",INDEX('PCI Calendar'!B5:B204,MATCH(SMALL('PCI Calendar'!Q5:Q204,8),'PCI Calendar'!Q5:Q204,0)))</f>
        <v/>
      </c>
      <c r="B31" s="5">
        <f>IF(D31="","",INDEX('PCI Calendar'!E5:E204,MATCH(SMALL('PCI Calendar'!Q5:Q204,8),'PCI Calendar'!Q5:Q204,0)))</f>
        <v/>
      </c>
      <c r="C31" s="5">
        <f>IF(D31="","",INDEX('PCI Calendar'!G5:G204,MATCH(SMALL('PCI Calendar'!Q5:Q204,8),'PCI Calendar'!Q5:Q204,0)))</f>
        <v/>
      </c>
      <c r="D31" s="7">
        <f>IF(IFERROR(SMALL('PCI Calendar'!Q5:Q204,8),"")="","",INT(IFERROR(SMALL('PCI Calendar'!Q5:Q204,8),"")))</f>
        <v/>
      </c>
      <c r="E31" s="5">
        <f>IF(D31="","",INDEX('PCI Calendar'!P5:P204,MATCH(SMALL('PCI Calendar'!Q5:Q204,8),'PCI Calendar'!Q5:Q204,0)))</f>
        <v/>
      </c>
    </row>
    <row r="32">
      <c r="A32" s="5">
        <f>IF(D32="","",INDEX('PCI Calendar'!B5:B204,MATCH(SMALL('PCI Calendar'!Q5:Q204,9),'PCI Calendar'!Q5:Q204,0)))</f>
        <v/>
      </c>
      <c r="B32" s="5">
        <f>IF(D32="","",INDEX('PCI Calendar'!E5:E204,MATCH(SMALL('PCI Calendar'!Q5:Q204,9),'PCI Calendar'!Q5:Q204,0)))</f>
        <v/>
      </c>
      <c r="C32" s="5">
        <f>IF(D32="","",INDEX('PCI Calendar'!G5:G204,MATCH(SMALL('PCI Calendar'!Q5:Q204,9),'PCI Calendar'!Q5:Q204,0)))</f>
        <v/>
      </c>
      <c r="D32" s="7">
        <f>IF(IFERROR(SMALL('PCI Calendar'!Q5:Q204,9),"")="","",INT(IFERROR(SMALL('PCI Calendar'!Q5:Q204,9),"")))</f>
        <v/>
      </c>
      <c r="E32" s="5">
        <f>IF(D32="","",INDEX('PCI Calendar'!P5:P204,MATCH(SMALL('PCI Calendar'!Q5:Q204,9),'PCI Calendar'!Q5:Q204,0)))</f>
        <v/>
      </c>
    </row>
    <row r="33">
      <c r="A33" s="5">
        <f>IF(D33="","",INDEX('PCI Calendar'!B5:B204,MATCH(SMALL('PCI Calendar'!Q5:Q204,10),'PCI Calendar'!Q5:Q204,0)))</f>
        <v/>
      </c>
      <c r="B33" s="5">
        <f>IF(D33="","",INDEX('PCI Calendar'!E5:E204,MATCH(SMALL('PCI Calendar'!Q5:Q204,10),'PCI Calendar'!Q5:Q204,0)))</f>
        <v/>
      </c>
      <c r="C33" s="5">
        <f>IF(D33="","",INDEX('PCI Calendar'!G5:G204,MATCH(SMALL('PCI Calendar'!Q5:Q204,10),'PCI Calendar'!Q5:Q204,0)))</f>
        <v/>
      </c>
      <c r="D33" s="7">
        <f>IF(IFERROR(SMALL('PCI Calendar'!Q5:Q204,10),"")="","",INT(IFERROR(SMALL('PCI Calendar'!Q5:Q204,10),"")))</f>
        <v/>
      </c>
      <c r="E33" s="5">
        <f>IF(D33="","",INDEX('PCI Calendar'!P5:P204,MATCH(SMALL('PCI Calendar'!Q5:Q204,10),'PCI Calendar'!Q5:Q204,0)))</f>
        <v/>
      </c>
    </row>
    <row r="35">
      <c r="A35" s="9" t="inlineStr">
        <is>
          <t>By Item Type</t>
        </is>
      </c>
    </row>
    <row r="36">
      <c r="A36" s="18" t="inlineStr">
        <is>
          <t>Annual AoC</t>
        </is>
      </c>
      <c r="C36" s="10">
        <f>COUNTIF('PCI Calendar'!E5:E204,"Annual AoC")</f>
        <v/>
      </c>
    </row>
    <row r="37">
      <c r="A37" s="18" t="inlineStr">
        <is>
          <t>Annual SAQ</t>
        </is>
      </c>
      <c r="C37" s="10">
        <f>COUNTIF('PCI Calendar'!E5:E204,"Annual SAQ")</f>
        <v/>
      </c>
    </row>
    <row r="38">
      <c r="A38" s="18" t="inlineStr">
        <is>
          <t>Annual ROC (QSA)</t>
        </is>
      </c>
      <c r="C38" s="10">
        <f>COUNTIF('PCI Calendar'!E5:E204,"Annual ROC (QSA)")</f>
        <v/>
      </c>
    </row>
    <row r="39">
      <c r="A39" s="18" t="inlineStr">
        <is>
          <t>Quarterly ASV Scan</t>
        </is>
      </c>
      <c r="C39" s="10">
        <f>COUNTIF('PCI Calendar'!E5:E204,"Quarterly ASV Scan")</f>
        <v/>
      </c>
    </row>
    <row r="40">
      <c r="A40" s="18" t="inlineStr">
        <is>
          <t>Other</t>
        </is>
      </c>
      <c r="C40" s="10">
        <f>COUNTIF('PCI Calendar'!E5:E204,"Other")</f>
        <v/>
      </c>
    </row>
    <row r="42">
      <c r="A42" s="19" t="inlineStr">
        <is>
          <t>Need automatic Email, SMS and WhatsApp reminders before every AoC, SAQ and ASV scan due date? Try Remindax</t>
        </is>
      </c>
    </row>
    <row r="43">
      <c r="A43" s="20" t="inlineStr">
        <is>
          <t>https://www.remindax.com/</t>
        </is>
      </c>
    </row>
  </sheetData>
  <mergeCells count="3">
    <mergeCell ref="A2:F2"/>
    <mergeCell ref="A1:F1"/>
    <mergeCell ref="A42:F42"/>
  </mergeCells>
  <conditionalFormatting sqref="B17:E20">
    <cfRule type="expression" priority="1" dxfId="4">
      <formula>B17="✓ Done"</formula>
    </cfRule>
    <cfRule type="expression" priority="2" dxfId="2">
      <formula>B17="Overdue"</formula>
    </cfRule>
    <cfRule type="expression" priority="3" dxfId="3">
      <formula>B17="Rescan"</formula>
    </cfRule>
    <cfRule type="expression" priority="4" dxfId="1">
      <formula>B17="Open"</formula>
    </cfRule>
  </conditionalFormatting>
  <hyperlinks>
    <hyperlink xmlns:r="http://schemas.openxmlformats.org/officeDocument/2006/relationships" ref="A42" r:id="rId1"/>
    <hyperlink xmlns:r="http://schemas.openxmlformats.org/officeDocument/2006/relationships" ref="A43"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76" customWidth="1" min="1" max="1"/>
    <col width="14" customWidth="1" min="2" max="2"/>
    <col width="14" customWidth="1" min="3" max="3"/>
    <col width="14" customWidth="1" min="4" max="4"/>
  </cols>
  <sheetData>
    <row r="1">
      <c r="A1" s="1" t="inlineStr">
        <is>
          <t>How to use this PCI DSS Attestation &amp; Scan Calendar</t>
        </is>
      </c>
    </row>
    <row r="2" ht="30" customHeight="1">
      <c r="A2" s="21" t="inlineStr">
        <is>
          <t>Tracking only — no PCI DSS advice. This calendar records due, done and next-due dates as you enter them; it does not determine your validation requirements, SAQ type or scan results. Confirm requirements with your acquirer / QSA.</t>
        </is>
      </c>
    </row>
    <row r="4">
      <c r="A4" s="22" t="inlineStr">
        <is>
          <t>1. How to use</t>
        </is>
      </c>
    </row>
    <row r="5" ht="32" customHeight="1">
      <c r="A5" s="23" t="inlineStr">
        <is>
          <t>Replace SAMPLE rows on PCI Calendar. One row per merchant entity per item per period: the annual attestation (AoC, SAQ or ROC) and each quarterly ASV scan. Enter the Due Date your acquirer or program expects, the Completed Date when done, and the result exactly as reported by your ASV / QSA. Use the Period column (e.g. 2026 Q3) so the Dashboard grid can place each scan.</t>
        </is>
      </c>
    </row>
    <row r="6" ht="32" customHeight="1"/>
    <row r="8">
      <c r="A8" s="22" t="inlineStr">
        <is>
          <t>2. Next due and timeliness</t>
        </is>
      </c>
    </row>
    <row r="9" ht="32" customHeight="1">
      <c r="A9" s="23" t="inlineStr">
        <is>
          <t>Next Due Date = EDATE(Due Date, 3) for Quarterly items and EDATE(Due Date, 12) for Annual items — add a new row for the next period when it is scheduled. Timeliness = On Time when Completed Date ≤ Due Date, otherwise Late. Days to Due clears once the item is completed.</t>
        </is>
      </c>
    </row>
    <row r="10" ht="32" customHeight="1"/>
    <row r="12">
      <c r="A12" s="22" t="inlineStr">
        <is>
          <t>3. Status meanings (in order)</t>
        </is>
      </c>
    </row>
    <row r="13" ht="32" customHeight="1">
      <c r="A13" s="23" t="inlineStr">
        <is>
          <t>Blank row → blank. Missing Date — no Due Date. Rescan Required — result entered as Rescan Required. Completed — Completed Date filled or Reminder Status Complete. Overdue — due date passed. Due Soon — 30 days or less. OK — otherwise.</t>
        </is>
      </c>
    </row>
    <row r="14" ht="32" customHeight="1"/>
    <row r="16">
      <c r="A16" s="22" t="inlineStr">
        <is>
          <t>4. Dashboard</t>
        </is>
      </c>
    </row>
    <row r="17" ht="32" customHeight="1">
      <c r="A17" s="23" t="inlineStr">
        <is>
          <t>Status counts, on-time %, a health score, the Quarterly ASV Scan Grid per entity (✓ Done / Rescan / Overdue / Open / —), the Next 10 Due (ranked by due date with a ROW tie-breaker so ties never repeat a row), and counts by item type. Edit quarter labels in Lookup E2:E5 and entities in Lookup A2:A5.</t>
        </is>
      </c>
    </row>
    <row r="18" ht="32" customHeight="1"/>
    <row r="20">
      <c r="A20" s="22" t="inlineStr">
        <is>
          <t>5. Tracking only</t>
        </is>
      </c>
    </row>
    <row r="21" ht="32" customHeight="1">
      <c r="A21" s="23" t="inlineStr">
        <is>
          <t>This calendar does not tell you which SAQ applies, whether a scan passes, or what your validation requirements are. Confirm requirements with your acquirer / QSA.</t>
        </is>
      </c>
    </row>
    <row r="22" ht="32" customHeight="1"/>
    <row r="24">
      <c r="A24" s="19" t="inlineStr">
        <is>
          <t>Need automatic Email, SMS and WhatsApp reminders before every AoC, SAQ and ASV scan due date? Try Remindax</t>
        </is>
      </c>
    </row>
    <row r="25">
      <c r="A25" s="20" t="inlineStr">
        <is>
          <t>https://www.remindax.com/</t>
        </is>
      </c>
    </row>
  </sheetData>
  <mergeCells count="8">
    <mergeCell ref="A1:D1"/>
    <mergeCell ref="A21:D22"/>
    <mergeCell ref="A5:D6"/>
    <mergeCell ref="A17:D18"/>
    <mergeCell ref="A9:D10"/>
    <mergeCell ref="A13:D14"/>
    <mergeCell ref="A24:D24"/>
    <mergeCell ref="A2:D2"/>
  </mergeCells>
  <hyperlinks>
    <hyperlink xmlns:r="http://schemas.openxmlformats.org/officeDocument/2006/relationships" ref="A24" r:id="rId1"/>
    <hyperlink xmlns:r="http://schemas.openxmlformats.org/officeDocument/2006/relationships" ref="A25"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7"/>
  <sheetViews>
    <sheetView showGridLines="0" workbookViewId="0">
      <pane ySplit="1" topLeftCell="A2" activePane="bottomLeft" state="frozen"/>
      <selection pane="bottomLeft" activeCell="A1" sqref="A1"/>
    </sheetView>
  </sheetViews>
  <sheetFormatPr baseColWidth="8" defaultRowHeight="15"/>
  <cols>
    <col width="30" customWidth="1" min="1" max="1"/>
    <col width="18" customWidth="1" min="2" max="2"/>
    <col width="20" customWidth="1" min="3" max="3"/>
    <col width="12" customWidth="1" min="4" max="4"/>
    <col width="10" customWidth="1" min="5" max="5"/>
    <col width="22" customWidth="1" min="6" max="6"/>
    <col width="14" customWidth="1" min="7" max="7"/>
    <col width="12" customWidth="1" min="8" max="8"/>
    <col width="18" customWidth="1" min="9" max="9"/>
    <col width="30" customWidth="1" min="10" max="10"/>
  </cols>
  <sheetData>
    <row r="1">
      <c r="A1" s="3" t="inlineStr">
        <is>
          <t>Merchant Entity (sample)</t>
        </is>
      </c>
      <c r="B1" s="3" t="inlineStr">
        <is>
          <t>Merchant Level</t>
        </is>
      </c>
      <c r="C1" s="3" t="inlineStr">
        <is>
          <t>Item Type</t>
        </is>
      </c>
      <c r="D1" s="3" t="inlineStr">
        <is>
          <t>Frequency</t>
        </is>
      </c>
      <c r="E1" s="3" t="inlineStr">
        <is>
          <t>Period</t>
        </is>
      </c>
      <c r="F1" s="3" t="inlineStr">
        <is>
          <t>Result (as reported)</t>
        </is>
      </c>
      <c r="G1" s="3" t="inlineStr">
        <is>
          <t>Reminder Status</t>
        </is>
      </c>
      <c r="H1" s="3" t="inlineStr">
        <is>
          <t>Sample Flag</t>
        </is>
      </c>
      <c r="I1" s="3" t="inlineStr">
        <is>
          <t>Status Labels</t>
        </is>
      </c>
      <c r="J1" s="3" t="inlineStr">
        <is>
          <t>Owner (sample)</t>
        </is>
      </c>
    </row>
    <row r="2">
      <c r="A2" s="18" t="inlineStr">
        <is>
          <t>Main Street Retail LLC (sample)</t>
        </is>
      </c>
      <c r="B2" s="18" t="inlineStr">
        <is>
          <t>Merchant Level 1</t>
        </is>
      </c>
      <c r="C2" s="18" t="inlineStr">
        <is>
          <t>Annual AoC</t>
        </is>
      </c>
      <c r="D2" s="18" t="inlineStr">
        <is>
          <t>Annual</t>
        </is>
      </c>
      <c r="E2" s="18" t="inlineStr">
        <is>
          <t>2026 Q1</t>
        </is>
      </c>
      <c r="F2" s="18" t="inlineStr">
        <is>
          <t>Pending</t>
        </is>
      </c>
      <c r="G2" s="18" t="inlineStr">
        <is>
          <t>Not Started</t>
        </is>
      </c>
      <c r="H2" s="18" t="inlineStr">
        <is>
          <t>SAMPLE</t>
        </is>
      </c>
      <c r="I2" s="18" t="inlineStr">
        <is>
          <t>OK</t>
        </is>
      </c>
      <c r="J2" s="18" t="inlineStr">
        <is>
          <t>IT Security — K. Osei (sample)</t>
        </is>
      </c>
    </row>
    <row r="3">
      <c r="A3" s="18" t="inlineStr">
        <is>
          <t>Online Store Inc. (sample)</t>
        </is>
      </c>
      <c r="B3" s="18" t="inlineStr">
        <is>
          <t>Merchant Level 2</t>
        </is>
      </c>
      <c r="C3" s="18" t="inlineStr">
        <is>
          <t>Annual SAQ</t>
        </is>
      </c>
      <c r="D3" s="18" t="inlineStr">
        <is>
          <t>Quarterly</t>
        </is>
      </c>
      <c r="E3" s="18" t="inlineStr">
        <is>
          <t>2026 Q2</t>
        </is>
      </c>
      <c r="F3" s="18" t="inlineStr">
        <is>
          <t>Passing (as reported)</t>
        </is>
      </c>
      <c r="G3" s="18" t="inlineStr">
        <is>
          <t>Scheduled</t>
        </is>
      </c>
      <c r="I3" s="18" t="inlineStr">
        <is>
          <t>Due Soon</t>
        </is>
      </c>
      <c r="J3" s="18" t="inlineStr">
        <is>
          <t>Finance — M. Diaz (sample)</t>
        </is>
      </c>
    </row>
    <row r="4">
      <c r="A4" s="18" t="inlineStr">
        <is>
          <t>Franchise Kiosk Co. (sample)</t>
        </is>
      </c>
      <c r="B4" s="18" t="inlineStr">
        <is>
          <t>Merchant Level 3</t>
        </is>
      </c>
      <c r="C4" s="18" t="inlineStr">
        <is>
          <t>Annual ROC (QSA)</t>
        </is>
      </c>
      <c r="E4" s="18" t="inlineStr">
        <is>
          <t>2026 Q3</t>
        </is>
      </c>
      <c r="F4" s="18" t="inlineStr">
        <is>
          <t>Rescan Required</t>
        </is>
      </c>
      <c r="G4" s="18" t="inlineStr">
        <is>
          <t>Reminder Sent</t>
        </is>
      </c>
      <c r="I4" s="18" t="inlineStr">
        <is>
          <t>Overdue</t>
        </is>
      </c>
      <c r="J4" s="18" t="inlineStr">
        <is>
          <t>Store Ops — P. Lin (sample)</t>
        </is>
      </c>
    </row>
    <row r="5">
      <c r="A5" s="18" t="inlineStr">
        <is>
          <t>Payments Hub Ltd. (sample)</t>
        </is>
      </c>
      <c r="B5" s="18" t="inlineStr">
        <is>
          <t>Merchant Level 4</t>
        </is>
      </c>
      <c r="C5" s="18" t="inlineStr">
        <is>
          <t>Quarterly ASV Scan</t>
        </is>
      </c>
      <c r="E5" s="18" t="inlineStr">
        <is>
          <t>2026 Q4</t>
        </is>
      </c>
      <c r="F5" s="18" t="inlineStr">
        <is>
          <t>N/A</t>
        </is>
      </c>
      <c r="G5" s="18" t="inlineStr">
        <is>
          <t>Complete</t>
        </is>
      </c>
      <c r="I5" s="18" t="inlineStr">
        <is>
          <t>Rescan Required</t>
        </is>
      </c>
      <c r="J5" s="18" t="inlineStr">
        <is>
          <t>Compliance — E. Grant (sample)</t>
        </is>
      </c>
    </row>
    <row r="6">
      <c r="B6" s="18" t="inlineStr">
        <is>
          <t>Service Provider</t>
        </is>
      </c>
      <c r="C6" s="18" t="inlineStr">
        <is>
          <t>Other</t>
        </is>
      </c>
      <c r="E6" s="18" t="inlineStr">
        <is>
          <t>FY2026</t>
        </is>
      </c>
      <c r="I6" s="18" t="inlineStr">
        <is>
          <t>Completed</t>
        </is>
      </c>
    </row>
    <row r="7">
      <c r="E7" s="18" t="inlineStr">
        <is>
          <t>FY2027</t>
        </is>
      </c>
      <c r="I7" s="18" t="inlineStr">
        <is>
          <t>Missing Date</t>
        </is>
      </c>
    </row>
    <row r="10">
      <c r="A10" s="10" t="inlineStr">
        <is>
          <t>Notes</t>
        </is>
      </c>
    </row>
    <row r="11">
      <c r="A11" s="23" t="inlineStr">
        <is>
          <t>Next Due = EDATE(Due Date, 3) for Quarterly items and EDATE(Due Date, 12) for Annual items. Timeliness = On Time when Completed Date ≤ Due Date, else Late. Status order: blank row → blank; Missing Date (no due date) → Rescan Required (result entered as Rescan Required) → Completed (completed date or reminder Complete) → Overdue (due date passed) → Due Soon (≤ 30 days) → OK. Due Key = Due Date + ROW()/10000 so the Dashboard Next 10 never repeats a row on ties. Quarter labels in Lookup E2:E5 drive the Dashboard scan grid; entity list A2:A5 drives its rows. Tracking only — no PCI DSS advice. This calendar records due, done and next-due dates as you enter them; it does not determine your validation requirements, SAQ type or scan results. Confirm requirements with your acquirer / QSA.</t>
        </is>
      </c>
    </row>
    <row r="12"/>
    <row r="13"/>
    <row r="14"/>
    <row r="15"/>
    <row r="16"/>
    <row r="17"/>
  </sheetData>
  <mergeCells count="1">
    <mergeCell ref="A11:J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2026-10-12T10:25:36Z</dcterms:created>
  <dcterms:modified xmlns:dcterms="http://purl.org/dc/terms/" xmlns:xsi="http://www.w3.org/2001/XMLSchema-instance" xsi:type="dcterms:W3CDTF">2026-10-12T10:25:36Z</dcterms:modified>
</cp:coreProperties>
</file>