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t Clearance Tracker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Lookup" sheetId="3" state="visible" r:id="rId3"/>
  </sheets>
  <definedNames>
    <definedName name="_xlnm._FilterDatabase" localSheetId="0" hidden="1">'Fit Clearance Tracker'!$A$4:$L$204</definedName>
    <definedName name="_xlnm.Print_Titles" localSheetId="0">'Fit Clearance Tracker'!$4:$4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"/>
    <numFmt numFmtId="166" formatCode="0.0%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name val="Calibri"/>
      <color rgb="006B7280"/>
      <sz val="10"/>
    </font>
    <font>
      <name val="Calibri"/>
      <b val="1"/>
      <color rgb="004F46E5"/>
      <sz val="16"/>
    </font>
    <font>
      <name val="Calibri"/>
      <b val="1"/>
      <color rgb="001F2937"/>
      <sz val="13"/>
    </font>
    <font>
      <name val="Calibri"/>
      <b val="1"/>
      <color rgb="004F46E5"/>
      <sz val="12"/>
    </font>
    <font>
      <name val="Calibri"/>
      <b val="1"/>
      <color rgb="0016A34A"/>
      <sz val="14"/>
    </font>
    <font>
      <name val="Calibri"/>
      <b val="1"/>
      <color rgb="004F46E5"/>
      <sz val="11"/>
    </font>
    <font>
      <name val="Calibri"/>
      <color rgb="004F46E5"/>
      <sz val="10"/>
      <u val="single"/>
    </font>
    <font>
      <name val="Calibri"/>
      <b val="1"/>
      <color rgb="001F2937"/>
      <sz val="12"/>
    </font>
  </fonts>
  <fills count="5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FEF3C7"/>
      </patternFill>
    </fill>
    <fill>
      <patternFill patternType="solid">
        <fgColor rgb="00F3E8FF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5" fillId="0" borderId="0" pivotButton="0" quotePrefix="0" xfId="0"/>
    <xf numFmtId="0" fontId="4" fillId="0" borderId="0" applyAlignment="1" pivotButton="0" quotePrefix="0" xfId="0">
      <alignment vertical="center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center" wrapText="1"/>
    </xf>
    <xf numFmtId="165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4" fillId="0" borderId="0" applyAlignment="1" pivotButton="0" quotePrefix="0" xfId="0">
      <alignment wrapText="1"/>
    </xf>
    <xf numFmtId="0" fontId="6" fillId="0" borderId="0" pivotButton="0" quotePrefix="0" xfId="0"/>
    <xf numFmtId="0" fontId="3" fillId="0" borderId="0" pivotButton="0" quotePrefix="0" xfId="0"/>
    <xf numFmtId="0" fontId="7" fillId="0" borderId="0" applyAlignment="1" pivotButton="0" quotePrefix="0" xfId="0">
      <alignment horizontal="center" vertical="center" wrapText="1"/>
    </xf>
    <xf numFmtId="0" fontId="3" fillId="4" borderId="0" pivotButton="0" quotePrefix="0" xfId="0"/>
    <xf numFmtId="0" fontId="7" fillId="4" borderId="0" applyAlignment="1" pivotButton="0" quotePrefix="0" xfId="0">
      <alignment horizontal="center" vertical="center" wrapText="1"/>
    </xf>
    <xf numFmtId="0" fontId="3" fillId="3" borderId="0" pivotButton="0" quotePrefix="0" xfId="0"/>
    <xf numFmtId="0" fontId="7" fillId="3" borderId="0" applyAlignment="1" pivotButton="0" quotePrefix="0" xfId="0">
      <alignment horizontal="center" vertical="center" wrapText="1"/>
    </xf>
    <xf numFmtId="166" fontId="8" fillId="0" borderId="0" pivotButton="0" quotePrefix="0" xfId="0"/>
    <xf numFmtId="0" fontId="2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11" fillId="0" borderId="0" pivotButton="0" quotePrefix="0" xfId="0"/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8">
    <dxf>
      <font>
        <name val="Calibri"/>
        <b val="1"/>
        <color rgb="00166534"/>
        <sz val="10"/>
      </font>
      <fill>
        <patternFill patternType="solid">
          <fgColor rgb="00DCFCE7"/>
        </patternFill>
      </fill>
    </dxf>
    <dxf>
      <font>
        <name val="Calibri"/>
        <b val="1"/>
        <color rgb="0092400E"/>
        <sz val="10"/>
      </font>
      <fill>
        <patternFill patternType="solid">
          <fgColor rgb="00FEF3C7"/>
        </patternFill>
      </fill>
    </dxf>
    <dxf>
      <font>
        <name val="Calibri"/>
        <b val="1"/>
        <color rgb="009A3412"/>
        <sz val="10"/>
      </font>
      <fill>
        <patternFill patternType="solid">
          <fgColor rgb="00FFEDD5"/>
        </patternFill>
      </fill>
    </dxf>
    <dxf>
      <font>
        <name val="Calibri"/>
        <b val="1"/>
        <color rgb="00991B1B"/>
        <sz val="10"/>
      </font>
      <fill>
        <patternFill patternType="solid">
          <fgColor rgb="00FEE2E2"/>
        </patternFill>
      </fill>
    </dxf>
    <dxf>
      <font>
        <name val="Calibri"/>
        <b val="1"/>
        <color rgb="007F1D1D"/>
        <sz val="10"/>
      </font>
      <fill>
        <patternFill patternType="solid">
          <fgColor rgb="00FECACA"/>
        </patternFill>
      </fill>
    </dxf>
    <dxf>
      <font>
        <name val="Calibri"/>
        <b val="1"/>
        <color rgb="006B21A8"/>
        <sz val="10"/>
      </font>
      <fill>
        <patternFill patternType="solid">
          <fgColor rgb="00F3E8FF"/>
        </patternFill>
      </fill>
    </dxf>
    <dxf>
      <font>
        <name val="Calibri"/>
        <b val="1"/>
        <color rgb="001E40AF"/>
        <sz val="10"/>
      </font>
      <fill>
        <patternFill patternType="solid">
          <fgColor rgb="00DBEAFE"/>
        </patternFill>
      </fill>
    </dxf>
    <dxf>
      <font>
        <name val="Calibri"/>
        <b val="1"/>
        <color rgb="00374151"/>
        <sz val="10"/>
      </font>
      <fill>
        <patternFill patternType="solid">
          <fgColor rgb="00E5E7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respirator_fit_test_clearance_tracker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/><Relationship Type="http://schemas.openxmlformats.org/officeDocument/2006/relationships/hyperlink" Target="https://www.remindax.com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4" customWidth="1" min="3" max="3"/>
    <col width="24" customWidth="1" min="4" max="4"/>
    <col width="14" customWidth="1" min="5" max="5"/>
    <col width="22" customWidth="1" min="6" max="6"/>
    <col width="18" customWidth="1" min="7" max="7"/>
    <col width="22" customWidth="1" min="8" max="8"/>
    <col width="14" customWidth="1" min="9" max="9"/>
    <col width="24" customWidth="1" min="10" max="10"/>
    <col width="16" customWidth="1" min="11" max="11"/>
    <col width="18" customWidth="1" min="12" max="12"/>
  </cols>
  <sheetData>
    <row r="1">
      <c r="A1" s="1" t="inlineStr">
        <is>
          <t>Respirator Fit Test &amp; Medical Clearance Tracker</t>
        </is>
      </c>
    </row>
    <row r="2" ht="48" customHeight="1">
      <c r="A2" s="2" t="inlineStr">
        <is>
          <t>Align annual fit-test validity, medical-clearance validity, and respirator model. Flags partial gaps: clearance expired while the fit test is still current, or the fit-test model does not match the assigned model. SAMPLE rows are examples. Need automatic Email, SMS and WhatsApp reminders? Try Remindax → https://www.remindax.com/  |  Date and model alignment only — not a medical record; no diagnoses; does not determine OSHA compliance.</t>
        </is>
      </c>
    </row>
    <row r="4" ht="32" customHeight="1">
      <c r="A4" s="3" t="inlineStr">
        <is>
          <t>Sample Flag</t>
        </is>
      </c>
      <c r="B4" s="3" t="inlineStr">
        <is>
          <t>Employee (sample)</t>
        </is>
      </c>
      <c r="C4" s="3" t="inlineStr">
        <is>
          <t>Site / Department</t>
        </is>
      </c>
      <c r="D4" s="3" t="inlineStr">
        <is>
          <t>Assigned Respirator Model</t>
        </is>
      </c>
      <c r="E4" s="3" t="inlineStr">
        <is>
          <t>Fit Test Date</t>
        </is>
      </c>
      <c r="F4" s="3" t="inlineStr">
        <is>
          <t>Fit Test Model</t>
        </is>
      </c>
      <c r="G4" s="3" t="inlineStr">
        <is>
          <t>Fit Test Valid Through</t>
        </is>
      </c>
      <c r="H4" s="3" t="inlineStr">
        <is>
          <t>Medical Clearance Valid Through</t>
        </is>
      </c>
      <c r="I4" s="3" t="inlineStr">
        <is>
          <t>Reminder Status</t>
        </is>
      </c>
      <c r="J4" s="3" t="inlineStr">
        <is>
          <t>Owner</t>
        </is>
      </c>
      <c r="K4" s="3" t="inlineStr">
        <is>
          <t>Days to Soonest Expiry</t>
        </is>
      </c>
      <c r="L4" s="3" t="inlineStr">
        <is>
          <t>Alignment Status</t>
        </is>
      </c>
    </row>
    <row r="5">
      <c r="A5" s="4" t="inlineStr">
        <is>
          <t>SAMPLE</t>
        </is>
      </c>
      <c r="B5" s="5" t="inlineStr">
        <is>
          <t>Jordan Blake (sample)</t>
        </is>
      </c>
      <c r="C5" s="5" t="inlineStr">
        <is>
          <t>Plant — Paint (sample)</t>
        </is>
      </c>
      <c r="D5" s="5" t="inlineStr">
        <is>
          <t>N95 1860 (sample)</t>
        </is>
      </c>
      <c r="E5" s="6" t="n">
        <v>46258</v>
      </c>
      <c r="F5" s="5" t="inlineStr">
        <is>
          <t>N95 8210 (sample)</t>
        </is>
      </c>
      <c r="G5" s="6" t="n">
        <v>46618</v>
      </c>
      <c r="H5" s="6" t="n">
        <v>46498</v>
      </c>
      <c r="I5" s="4" t="inlineStr">
        <is>
          <t>Not Started</t>
        </is>
      </c>
      <c r="J5" s="5" t="inlineStr">
        <is>
          <t>EHS — L. Ortiz (sample)</t>
        </is>
      </c>
      <c r="K5" s="4">
        <f>IF(AND(G5="",H5=""),"",IF(G5="",H5-TODAY(),IF(H5="",G5-TODAY(),MIN(G5,H5)-TODAY())))</f>
        <v/>
      </c>
      <c r="L5" s="4">
        <f>IF(OR(G5="",H5=""),"Missing Date",IF(I5="Complete","Complete",IF(AND(F5&lt;&gt;"",D5&lt;&gt;"",F5&lt;&gt;D5),"Model Mismatch",IF(AND(G5&lt;TODAY(),H5&lt;TODAY()),"Overdue",IF(H5&lt;TODAY(),"Clearance Expired",IF(G5&lt;TODAY(),"Fit Test Expired",IF(K5&lt;=60,"Due Soon","OK")))))))</f>
        <v/>
      </c>
    </row>
    <row r="6">
      <c r="A6" s="4" t="inlineStr">
        <is>
          <t>SAMPLE</t>
        </is>
      </c>
      <c r="B6" s="5" t="inlineStr">
        <is>
          <t>Maya Chen (sample)</t>
        </is>
      </c>
      <c r="C6" s="5" t="inlineStr">
        <is>
          <t>Plant — Maintenance (sample)</t>
        </is>
      </c>
      <c r="D6" s="5" t="inlineStr">
        <is>
          <t>Half-face 6200 (sample)</t>
        </is>
      </c>
      <c r="E6" s="6" t="n">
        <v>46218</v>
      </c>
      <c r="F6" s="5" t="inlineStr">
        <is>
          <t>Half-face 6200 (sample)</t>
        </is>
      </c>
      <c r="G6" s="6" t="n">
        <v>46388</v>
      </c>
      <c r="H6" s="6" t="n">
        <v>46283</v>
      </c>
      <c r="I6" s="4" t="inlineStr">
        <is>
          <t>Reminder Sent</t>
        </is>
      </c>
      <c r="J6" s="5" t="inlineStr">
        <is>
          <t>Safety — K. Lee (sample)</t>
        </is>
      </c>
      <c r="K6" s="4">
        <f>IF(AND(G6="",H6=""),"",IF(G6="",H6-TODAY(),IF(H6="",G6-TODAY(),MIN(G6,H6)-TODAY())))</f>
        <v/>
      </c>
      <c r="L6" s="4">
        <f>IF(OR(G6="",H6=""),"Missing Date",IF(I6="Complete","Complete",IF(AND(F6&lt;&gt;"",D6&lt;&gt;"",F6&lt;&gt;D6),"Model Mismatch",IF(AND(G6&lt;TODAY(),H6&lt;TODAY()),"Overdue",IF(H6&lt;TODAY(),"Clearance Expired",IF(G6&lt;TODAY(),"Fit Test Expired",IF(K6&lt;=60,"Due Soon","OK")))))))</f>
        <v/>
      </c>
    </row>
    <row r="7">
      <c r="A7" s="4" t="inlineStr">
        <is>
          <t>SAMPLE</t>
        </is>
      </c>
      <c r="B7" s="5" t="inlineStr">
        <is>
          <t>Sam Rivera (sample)</t>
        </is>
      </c>
      <c r="C7" s="5" t="inlineStr">
        <is>
          <t>Warehouse — Dock (sample)</t>
        </is>
      </c>
      <c r="D7" s="5" t="inlineStr">
        <is>
          <t>N95 1860 (sample)</t>
        </is>
      </c>
      <c r="E7" s="6" t="n">
        <v>45898</v>
      </c>
      <c r="F7" s="5" t="inlineStr">
        <is>
          <t>N95 1860 (sample)</t>
        </is>
      </c>
      <c r="G7" s="6" t="n">
        <v>46288</v>
      </c>
      <c r="H7" s="6" t="n">
        <v>46478</v>
      </c>
      <c r="I7" s="4" t="inlineStr">
        <is>
          <t>Not Started</t>
        </is>
      </c>
      <c r="J7" s="5" t="inlineStr">
        <is>
          <t>HR Ops — M. Diaz (sample)</t>
        </is>
      </c>
      <c r="K7" s="4">
        <f>IF(AND(G7="",H7=""),"",IF(G7="",H7-TODAY(),IF(H7="",G7-TODAY(),MIN(G7,H7)-TODAY())))</f>
        <v/>
      </c>
      <c r="L7" s="4">
        <f>IF(OR(G7="",H7=""),"Missing Date",IF(I7="Complete","Complete",IF(AND(F7&lt;&gt;"",D7&lt;&gt;"",F7&lt;&gt;D7),"Model Mismatch",IF(AND(G7&lt;TODAY(),H7&lt;TODAY()),"Overdue",IF(H7&lt;TODAY(),"Clearance Expired",IF(G7&lt;TODAY(),"Fit Test Expired",IF(K7&lt;=60,"Due Soon","OK")))))))</f>
        <v/>
      </c>
    </row>
    <row r="8">
      <c r="A8" s="4" t="inlineStr">
        <is>
          <t>SAMPLE</t>
        </is>
      </c>
      <c r="B8" s="5" t="inlineStr">
        <is>
          <t>Priya Patel (sample)</t>
        </is>
      </c>
      <c r="C8" s="5" t="inlineStr">
        <is>
          <t>Clinic — Support (sample)</t>
        </is>
      </c>
      <c r="D8" s="5" t="inlineStr">
        <is>
          <t>Half-face 7500 (sample)</t>
        </is>
      </c>
      <c r="E8" s="6" t="n">
        <v>45798</v>
      </c>
      <c r="F8" s="5" t="inlineStr">
        <is>
          <t>Half-face 7500 (sample)</t>
        </is>
      </c>
      <c r="G8" s="6" t="n">
        <v>46278</v>
      </c>
      <c r="H8" s="6" t="n">
        <v>46293</v>
      </c>
      <c r="I8" s="4" t="inlineStr">
        <is>
          <t>Not Started</t>
        </is>
      </c>
      <c r="J8" s="5" t="inlineStr">
        <is>
          <t>EHS — L. Ortiz (sample)</t>
        </is>
      </c>
      <c r="K8" s="4">
        <f>IF(AND(G8="",H8=""),"",IF(G8="",H8-TODAY(),IF(H8="",G8-TODAY(),MIN(G8,H8)-TODAY())))</f>
        <v/>
      </c>
      <c r="L8" s="4">
        <f>IF(OR(G8="",H8=""),"Missing Date",IF(I8="Complete","Complete",IF(AND(F8&lt;&gt;"",D8&lt;&gt;"",F8&lt;&gt;D8),"Model Mismatch",IF(AND(G8&lt;TODAY(),H8&lt;TODAY()),"Overdue",IF(H8&lt;TODAY(),"Clearance Expired",IF(G8&lt;TODAY(),"Fit Test Expired",IF(K8&lt;=60,"Due Soon","OK")))))))</f>
        <v/>
      </c>
    </row>
    <row r="9">
      <c r="A9" s="4" t="inlineStr">
        <is>
          <t>SAMPLE</t>
        </is>
      </c>
      <c r="B9" s="5" t="inlineStr">
        <is>
          <t>Alex Thompson (sample)</t>
        </is>
      </c>
      <c r="C9" s="5" t="inlineStr">
        <is>
          <t>Lab — Prep (sample)</t>
        </is>
      </c>
      <c r="D9" s="5" t="inlineStr">
        <is>
          <t>P100 cartridge (sample)</t>
        </is>
      </c>
      <c r="E9" s="6" t="n">
        <v>46238</v>
      </c>
      <c r="F9" s="5" t="inlineStr">
        <is>
          <t>P100 cartridge (sample)</t>
        </is>
      </c>
      <c r="G9" s="6" t="n">
        <v>46498</v>
      </c>
      <c r="H9" s="6" t="n">
        <v>46338</v>
      </c>
      <c r="I9" s="4" t="inlineStr">
        <is>
          <t>Scheduled</t>
        </is>
      </c>
      <c r="J9" s="5" t="inlineStr">
        <is>
          <t>Site Lead — S. Park (sample)</t>
        </is>
      </c>
      <c r="K9" s="4">
        <f>IF(AND(G9="",H9=""),"",IF(G9="",H9-TODAY(),IF(H9="",G9-TODAY(),MIN(G9,H9)-TODAY())))</f>
        <v/>
      </c>
      <c r="L9" s="4">
        <f>IF(OR(G9="",H9=""),"Missing Date",IF(I9="Complete","Complete",IF(AND(F9&lt;&gt;"",D9&lt;&gt;"",F9&lt;&gt;D9),"Model Mismatch",IF(AND(G9&lt;TODAY(),H9&lt;TODAY()),"Overdue",IF(H9&lt;TODAY(),"Clearance Expired",IF(G9&lt;TODAY(),"Fit Test Expired",IF(K9&lt;=60,"Due Soon","OK")))))))</f>
        <v/>
      </c>
    </row>
    <row r="10">
      <c r="A10" s="4" t="inlineStr">
        <is>
          <t>SAMPLE</t>
        </is>
      </c>
      <c r="B10" s="5" t="inlineStr">
        <is>
          <t>Taylor Nguyen (sample)</t>
        </is>
      </c>
      <c r="C10" s="5" t="inlineStr">
        <is>
          <t>Plant — Paint (sample)</t>
        </is>
      </c>
      <c r="D10" s="5" t="inlineStr">
        <is>
          <t>Half-face 6200 (sample)</t>
        </is>
      </c>
      <c r="E10" s="6" t="n">
        <v>46268</v>
      </c>
      <c r="F10" s="5" t="inlineStr">
        <is>
          <t>Half-face 6200 (sample)</t>
        </is>
      </c>
      <c r="G10" s="6" t="n">
        <v>46598</v>
      </c>
      <c r="H10" s="6" t="n">
        <v>46548</v>
      </c>
      <c r="I10" s="4" t="inlineStr">
        <is>
          <t>Not Started</t>
        </is>
      </c>
      <c r="J10" s="5" t="inlineStr">
        <is>
          <t>Safety — K. Lee (sample)</t>
        </is>
      </c>
      <c r="K10" s="4">
        <f>IF(AND(G10="",H10=""),"",IF(G10="",H10-TODAY(),IF(H10="",G10-TODAY(),MIN(G10,H10)-TODAY())))</f>
        <v/>
      </c>
      <c r="L10" s="4">
        <f>IF(OR(G10="",H10=""),"Missing Date",IF(I10="Complete","Complete",IF(AND(F10&lt;&gt;"",D10&lt;&gt;"",F10&lt;&gt;D10),"Model Mismatch",IF(AND(G10&lt;TODAY(),H10&lt;TODAY()),"Overdue",IF(H10&lt;TODAY(),"Clearance Expired",IF(G10&lt;TODAY(),"Fit Test Expired",IF(K10&lt;=60,"Due Soon","OK")))))))</f>
        <v/>
      </c>
    </row>
    <row r="11">
      <c r="A11" s="4" t="inlineStr">
        <is>
          <t>SAMPLE</t>
        </is>
      </c>
      <c r="B11" s="5" t="inlineStr">
        <is>
          <t>Jordan Blake (sample)</t>
        </is>
      </c>
      <c r="C11" s="5" t="inlineStr">
        <is>
          <t>Plant — Maintenance (sample)</t>
        </is>
      </c>
      <c r="D11" s="5" t="inlineStr">
        <is>
          <t>N95 1860 (sample)</t>
        </is>
      </c>
      <c r="E11" s="6" t="n">
        <v>46278</v>
      </c>
      <c r="F11" s="5" t="inlineStr">
        <is>
          <t>N95 1860 (sample)</t>
        </is>
      </c>
      <c r="G11" s="6" t="n">
        <v>46638</v>
      </c>
      <c r="H11" s="6" t="n">
        <v>46598</v>
      </c>
      <c r="I11" s="4" t="inlineStr">
        <is>
          <t>Complete</t>
        </is>
      </c>
      <c r="J11" s="5" t="inlineStr">
        <is>
          <t>EHS — L. Ortiz (sample)</t>
        </is>
      </c>
      <c r="K11" s="4">
        <f>IF(AND(G11="",H11=""),"",IF(G11="",H11-TODAY(),IF(H11="",G11-TODAY(),MIN(G11,H11)-TODAY())))</f>
        <v/>
      </c>
      <c r="L11" s="4">
        <f>IF(OR(G11="",H11=""),"Missing Date",IF(I11="Complete","Complete",IF(AND(F11&lt;&gt;"",D11&lt;&gt;"",F11&lt;&gt;D11),"Model Mismatch",IF(AND(G11&lt;TODAY(),H11&lt;TODAY()),"Overdue",IF(H11&lt;TODAY(),"Clearance Expired",IF(G11&lt;TODAY(),"Fit Test Expired",IF(K11&lt;=60,"Due Soon","OK")))))))</f>
        <v/>
      </c>
    </row>
    <row r="12">
      <c r="A12" s="4" t="inlineStr">
        <is>
          <t>SAMPLE</t>
        </is>
      </c>
      <c r="B12" s="5" t="inlineStr">
        <is>
          <t>Maya Chen (sample)</t>
        </is>
      </c>
      <c r="C12" s="5" t="inlineStr">
        <is>
          <t>Warehouse — Dock (sample)</t>
        </is>
      </c>
      <c r="D12" s="5" t="inlineStr">
        <is>
          <t>N95 8210 (sample)</t>
        </is>
      </c>
      <c r="E12" s="6" t="n">
        <v>46283</v>
      </c>
      <c r="F12" s="5" t="inlineStr">
        <is>
          <t>N95 8210 (sample)</t>
        </is>
      </c>
      <c r="G12" s="6" t="n">
        <v>46398</v>
      </c>
      <c r="H12" s="4" t="n"/>
      <c r="I12" s="4" t="inlineStr">
        <is>
          <t>Reminder Sent</t>
        </is>
      </c>
      <c r="J12" s="5" t="inlineStr">
        <is>
          <t>HR Ops — M. Diaz (sample)</t>
        </is>
      </c>
      <c r="K12" s="4">
        <f>IF(AND(G12="",H12=""),"",IF(G12="",H12-TODAY(),IF(H12="",G12-TODAY(),MIN(G12,H12)-TODAY())))</f>
        <v/>
      </c>
      <c r="L12" s="4">
        <f>IF(OR(G12="",H12=""),"Missing Date",IF(I12="Complete","Complete",IF(AND(F12&lt;&gt;"",D12&lt;&gt;"",F12&lt;&gt;D12),"Model Mismatch",IF(AND(G12&lt;TODAY(),H12&lt;TODAY()),"Overdue",IF(H12&lt;TODAY(),"Clearance Expired",IF(G12&lt;TODAY(),"Fit Test Expired",IF(K12&lt;=60,"Due Soon","OK")))))))</f>
        <v/>
      </c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4">
        <f>IF(AND(G13="",H13=""),"",IF(G13="",H13-TODAY(),IF(H13="",G13-TODAY(),MIN(G13,H13)-TODAY())))</f>
        <v/>
      </c>
      <c r="L13" s="4">
        <f>IF(OR(G13="",H13=""),"Missing Date",IF(I13="Complete","Complete",IF(AND(F13&lt;&gt;"",D13&lt;&gt;"",F13&lt;&gt;D13),"Model Mismatch",IF(AND(G13&lt;TODAY(),H13&lt;TODAY()),"Overdue",IF(H13&lt;TODAY(),"Clearance Expired",IF(G13&lt;TODAY(),"Fit Test Expired",IF(K13&lt;=60,"Due Soon","OK")))))))</f>
        <v/>
      </c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4">
        <f>IF(AND(G14="",H14=""),"",IF(G14="",H14-TODAY(),IF(H14="",G14-TODAY(),MIN(G14,H14)-TODAY())))</f>
        <v/>
      </c>
      <c r="L14" s="4">
        <f>IF(OR(G14="",H14=""),"Missing Date",IF(I14="Complete","Complete",IF(AND(F14&lt;&gt;"",D14&lt;&gt;"",F14&lt;&gt;D14),"Model Mismatch",IF(AND(G14&lt;TODAY(),H14&lt;TODAY()),"Overdue",IF(H14&lt;TODAY(),"Clearance Expired",IF(G14&lt;TODAY(),"Fit Test Expired",IF(K14&lt;=60,"Due Soon","OK")))))))</f>
        <v/>
      </c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4">
        <f>IF(AND(G15="",H15=""),"",IF(G15="",H15-TODAY(),IF(H15="",G15-TODAY(),MIN(G15,H15)-TODAY())))</f>
        <v/>
      </c>
      <c r="L15" s="4">
        <f>IF(OR(G15="",H15=""),"Missing Date",IF(I15="Complete","Complete",IF(AND(F15&lt;&gt;"",D15&lt;&gt;"",F15&lt;&gt;D15),"Model Mismatch",IF(AND(G15&lt;TODAY(),H15&lt;TODAY()),"Overdue",IF(H15&lt;TODAY(),"Clearance Expired",IF(G15&lt;TODAY(),"Fit Test Expired",IF(K15&lt;=60,"Due Soon","OK")))))))</f>
        <v/>
      </c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4">
        <f>IF(AND(G16="",H16=""),"",IF(G16="",H16-TODAY(),IF(H16="",G16-TODAY(),MIN(G16,H16)-TODAY())))</f>
        <v/>
      </c>
      <c r="L16" s="4">
        <f>IF(OR(G16="",H16=""),"Missing Date",IF(I16="Complete","Complete",IF(AND(F16&lt;&gt;"",D16&lt;&gt;"",F16&lt;&gt;D16),"Model Mismatch",IF(AND(G16&lt;TODAY(),H16&lt;TODAY()),"Overdue",IF(H16&lt;TODAY(),"Clearance Expired",IF(G16&lt;TODAY(),"Fit Test Expired",IF(K16&lt;=60,"Due Soon","OK")))))))</f>
        <v/>
      </c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4">
        <f>IF(AND(G17="",H17=""),"",IF(G17="",H17-TODAY(),IF(H17="",G17-TODAY(),MIN(G17,H17)-TODAY())))</f>
        <v/>
      </c>
      <c r="L17" s="4">
        <f>IF(OR(G17="",H17=""),"Missing Date",IF(I17="Complete","Complete",IF(AND(F17&lt;&gt;"",D17&lt;&gt;"",F17&lt;&gt;D17),"Model Mismatch",IF(AND(G17&lt;TODAY(),H17&lt;TODAY()),"Overdue",IF(H17&lt;TODAY(),"Clearance Expired",IF(G17&lt;TODAY(),"Fit Test Expired",IF(K17&lt;=60,"Due Soon","OK")))))))</f>
        <v/>
      </c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4">
        <f>IF(AND(G18="",H18=""),"",IF(G18="",H18-TODAY(),IF(H18="",G18-TODAY(),MIN(G18,H18)-TODAY())))</f>
        <v/>
      </c>
      <c r="L18" s="4">
        <f>IF(OR(G18="",H18=""),"Missing Date",IF(I18="Complete","Complete",IF(AND(F18&lt;&gt;"",D18&lt;&gt;"",F18&lt;&gt;D18),"Model Mismatch",IF(AND(G18&lt;TODAY(),H18&lt;TODAY()),"Overdue",IF(H18&lt;TODAY(),"Clearance Expired",IF(G18&lt;TODAY(),"Fit Test Expired",IF(K18&lt;=60,"Due Soon","OK")))))))</f>
        <v/>
      </c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4">
        <f>IF(AND(G19="",H19=""),"",IF(G19="",H19-TODAY(),IF(H19="",G19-TODAY(),MIN(G19,H19)-TODAY())))</f>
        <v/>
      </c>
      <c r="L19" s="4">
        <f>IF(OR(G19="",H19=""),"Missing Date",IF(I19="Complete","Complete",IF(AND(F19&lt;&gt;"",D19&lt;&gt;"",F19&lt;&gt;D19),"Model Mismatch",IF(AND(G19&lt;TODAY(),H19&lt;TODAY()),"Overdue",IF(H19&lt;TODAY(),"Clearance Expired",IF(G19&lt;TODAY(),"Fit Test Expired",IF(K19&lt;=60,"Due Soon","OK")))))))</f>
        <v/>
      </c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4">
        <f>IF(AND(G20="",H20=""),"",IF(G20="",H20-TODAY(),IF(H20="",G20-TODAY(),MIN(G20,H20)-TODAY())))</f>
        <v/>
      </c>
      <c r="L20" s="4">
        <f>IF(OR(G20="",H20=""),"Missing Date",IF(I20="Complete","Complete",IF(AND(F20&lt;&gt;"",D20&lt;&gt;"",F20&lt;&gt;D20),"Model Mismatch",IF(AND(G20&lt;TODAY(),H20&lt;TODAY()),"Overdue",IF(H20&lt;TODAY(),"Clearance Expired",IF(G20&lt;TODAY(),"Fit Test Expired",IF(K20&lt;=60,"Due Soon","OK")))))))</f>
        <v/>
      </c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4">
        <f>IF(AND(G21="",H21=""),"",IF(G21="",H21-TODAY(),IF(H21="",G21-TODAY(),MIN(G21,H21)-TODAY())))</f>
        <v/>
      </c>
      <c r="L21" s="4">
        <f>IF(OR(G21="",H21=""),"Missing Date",IF(I21="Complete","Complete",IF(AND(F21&lt;&gt;"",D21&lt;&gt;"",F21&lt;&gt;D21),"Model Mismatch",IF(AND(G21&lt;TODAY(),H21&lt;TODAY()),"Overdue",IF(H21&lt;TODAY(),"Clearance Expired",IF(G21&lt;TODAY(),"Fit Test Expired",IF(K21&lt;=60,"Due Soon","OK")))))))</f>
        <v/>
      </c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4">
        <f>IF(AND(G22="",H22=""),"",IF(G22="",H22-TODAY(),IF(H22="",G22-TODAY(),MIN(G22,H22)-TODAY())))</f>
        <v/>
      </c>
      <c r="L22" s="4">
        <f>IF(OR(G22="",H22=""),"Missing Date",IF(I22="Complete","Complete",IF(AND(F22&lt;&gt;"",D22&lt;&gt;"",F22&lt;&gt;D22),"Model Mismatch",IF(AND(G22&lt;TODAY(),H22&lt;TODAY()),"Overdue",IF(H22&lt;TODAY(),"Clearance Expired",IF(G22&lt;TODAY(),"Fit Test Expired",IF(K22&lt;=60,"Due Soon","OK")))))))</f>
        <v/>
      </c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4">
        <f>IF(AND(G23="",H23=""),"",IF(G23="",H23-TODAY(),IF(H23="",G23-TODAY(),MIN(G23,H23)-TODAY())))</f>
        <v/>
      </c>
      <c r="L23" s="4">
        <f>IF(OR(G23="",H23=""),"Missing Date",IF(I23="Complete","Complete",IF(AND(F23&lt;&gt;"",D23&lt;&gt;"",F23&lt;&gt;D23),"Model Mismatch",IF(AND(G23&lt;TODAY(),H23&lt;TODAY()),"Overdue",IF(H23&lt;TODAY(),"Clearance Expired",IF(G23&lt;TODAY(),"Fit Test Expired",IF(K23&lt;=60,"Due Soon","OK")))))))</f>
        <v/>
      </c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4">
        <f>IF(AND(G24="",H24=""),"",IF(G24="",H24-TODAY(),IF(H24="",G24-TODAY(),MIN(G24,H24)-TODAY())))</f>
        <v/>
      </c>
      <c r="L24" s="4">
        <f>IF(OR(G24="",H24=""),"Missing Date",IF(I24="Complete","Complete",IF(AND(F24&lt;&gt;"",D24&lt;&gt;"",F24&lt;&gt;D24),"Model Mismatch",IF(AND(G24&lt;TODAY(),H24&lt;TODAY()),"Overdue",IF(H24&lt;TODAY(),"Clearance Expired",IF(G24&lt;TODAY(),"Fit Test Expired",IF(K24&lt;=60,"Due Soon","OK")))))))</f>
        <v/>
      </c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4">
        <f>IF(AND(G25="",H25=""),"",IF(G25="",H25-TODAY(),IF(H25="",G25-TODAY(),MIN(G25,H25)-TODAY())))</f>
        <v/>
      </c>
      <c r="L25" s="4">
        <f>IF(OR(G25="",H25=""),"Missing Date",IF(I25="Complete","Complete",IF(AND(F25&lt;&gt;"",D25&lt;&gt;"",F25&lt;&gt;D25),"Model Mismatch",IF(AND(G25&lt;TODAY(),H25&lt;TODAY()),"Overdue",IF(H25&lt;TODAY(),"Clearance Expired",IF(G25&lt;TODAY(),"Fit Test Expired",IF(K25&lt;=60,"Due Soon","OK")))))))</f>
        <v/>
      </c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4">
        <f>IF(AND(G26="",H26=""),"",IF(G26="",H26-TODAY(),IF(H26="",G26-TODAY(),MIN(G26,H26)-TODAY())))</f>
        <v/>
      </c>
      <c r="L26" s="4">
        <f>IF(OR(G26="",H26=""),"Missing Date",IF(I26="Complete","Complete",IF(AND(F26&lt;&gt;"",D26&lt;&gt;"",F26&lt;&gt;D26),"Model Mismatch",IF(AND(G26&lt;TODAY(),H26&lt;TODAY()),"Overdue",IF(H26&lt;TODAY(),"Clearance Expired",IF(G26&lt;TODAY(),"Fit Test Expired",IF(K26&lt;=60,"Due Soon","OK")))))))</f>
        <v/>
      </c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4">
        <f>IF(AND(G27="",H27=""),"",IF(G27="",H27-TODAY(),IF(H27="",G27-TODAY(),MIN(G27,H27)-TODAY())))</f>
        <v/>
      </c>
      <c r="L27" s="4">
        <f>IF(OR(G27="",H27=""),"Missing Date",IF(I27="Complete","Complete",IF(AND(F27&lt;&gt;"",D27&lt;&gt;"",F27&lt;&gt;D27),"Model Mismatch",IF(AND(G27&lt;TODAY(),H27&lt;TODAY()),"Overdue",IF(H27&lt;TODAY(),"Clearance Expired",IF(G27&lt;TODAY(),"Fit Test Expired",IF(K27&lt;=60,"Due Soon","OK")))))))</f>
        <v/>
      </c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4">
        <f>IF(AND(G28="",H28=""),"",IF(G28="",H28-TODAY(),IF(H28="",G28-TODAY(),MIN(G28,H28)-TODAY())))</f>
        <v/>
      </c>
      <c r="L28" s="4">
        <f>IF(OR(G28="",H28=""),"Missing Date",IF(I28="Complete","Complete",IF(AND(F28&lt;&gt;"",D28&lt;&gt;"",F28&lt;&gt;D28),"Model Mismatch",IF(AND(G28&lt;TODAY(),H28&lt;TODAY()),"Overdue",IF(H28&lt;TODAY(),"Clearance Expired",IF(G28&lt;TODAY(),"Fit Test Expired",IF(K28&lt;=60,"Due Soon","OK")))))))</f>
        <v/>
      </c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4">
        <f>IF(AND(G29="",H29=""),"",IF(G29="",H29-TODAY(),IF(H29="",G29-TODAY(),MIN(G29,H29)-TODAY())))</f>
        <v/>
      </c>
      <c r="L29" s="4">
        <f>IF(OR(G29="",H29=""),"Missing Date",IF(I29="Complete","Complete",IF(AND(F29&lt;&gt;"",D29&lt;&gt;"",F29&lt;&gt;D29),"Model Mismatch",IF(AND(G29&lt;TODAY(),H29&lt;TODAY()),"Overdue",IF(H29&lt;TODAY(),"Clearance Expired",IF(G29&lt;TODAY(),"Fit Test Expired",IF(K29&lt;=60,"Due Soon","OK")))))))</f>
        <v/>
      </c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4">
        <f>IF(AND(G30="",H30=""),"",IF(G30="",H30-TODAY(),IF(H30="",G30-TODAY(),MIN(G30,H30)-TODAY())))</f>
        <v/>
      </c>
      <c r="L30" s="4">
        <f>IF(OR(G30="",H30=""),"Missing Date",IF(I30="Complete","Complete",IF(AND(F30&lt;&gt;"",D30&lt;&gt;"",F30&lt;&gt;D30),"Model Mismatch",IF(AND(G30&lt;TODAY(),H30&lt;TODAY()),"Overdue",IF(H30&lt;TODAY(),"Clearance Expired",IF(G30&lt;TODAY(),"Fit Test Expired",IF(K30&lt;=60,"Due Soon","OK")))))))</f>
        <v/>
      </c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4">
        <f>IF(AND(G31="",H31=""),"",IF(G31="",H31-TODAY(),IF(H31="",G31-TODAY(),MIN(G31,H31)-TODAY())))</f>
        <v/>
      </c>
      <c r="L31" s="4">
        <f>IF(OR(G31="",H31=""),"Missing Date",IF(I31="Complete","Complete",IF(AND(F31&lt;&gt;"",D31&lt;&gt;"",F31&lt;&gt;D31),"Model Mismatch",IF(AND(G31&lt;TODAY(),H31&lt;TODAY()),"Overdue",IF(H31&lt;TODAY(),"Clearance Expired",IF(G31&lt;TODAY(),"Fit Test Expired",IF(K31&lt;=60,"Due Soon","OK")))))))</f>
        <v/>
      </c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4">
        <f>IF(AND(G32="",H32=""),"",IF(G32="",H32-TODAY(),IF(H32="",G32-TODAY(),MIN(G32,H32)-TODAY())))</f>
        <v/>
      </c>
      <c r="L32" s="4">
        <f>IF(OR(G32="",H32=""),"Missing Date",IF(I32="Complete","Complete",IF(AND(F32&lt;&gt;"",D32&lt;&gt;"",F32&lt;&gt;D32),"Model Mismatch",IF(AND(G32&lt;TODAY(),H32&lt;TODAY()),"Overdue",IF(H32&lt;TODAY(),"Clearance Expired",IF(G32&lt;TODAY(),"Fit Test Expired",IF(K32&lt;=60,"Due Soon","OK")))))))</f>
        <v/>
      </c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4">
        <f>IF(AND(G33="",H33=""),"",IF(G33="",H33-TODAY(),IF(H33="",G33-TODAY(),MIN(G33,H33)-TODAY())))</f>
        <v/>
      </c>
      <c r="L33" s="4">
        <f>IF(OR(G33="",H33=""),"Missing Date",IF(I33="Complete","Complete",IF(AND(F33&lt;&gt;"",D33&lt;&gt;"",F33&lt;&gt;D33),"Model Mismatch",IF(AND(G33&lt;TODAY(),H33&lt;TODAY()),"Overdue",IF(H33&lt;TODAY(),"Clearance Expired",IF(G33&lt;TODAY(),"Fit Test Expired",IF(K33&lt;=60,"Due Soon","OK")))))))</f>
        <v/>
      </c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4">
        <f>IF(AND(G34="",H34=""),"",IF(G34="",H34-TODAY(),IF(H34="",G34-TODAY(),MIN(G34,H34)-TODAY())))</f>
        <v/>
      </c>
      <c r="L34" s="4">
        <f>IF(OR(G34="",H34=""),"Missing Date",IF(I34="Complete","Complete",IF(AND(F34&lt;&gt;"",D34&lt;&gt;"",F34&lt;&gt;D34),"Model Mismatch",IF(AND(G34&lt;TODAY(),H34&lt;TODAY()),"Overdue",IF(H34&lt;TODAY(),"Clearance Expired",IF(G34&lt;TODAY(),"Fit Test Expired",IF(K34&lt;=60,"Due Soon","OK")))))))</f>
        <v/>
      </c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4">
        <f>IF(AND(G35="",H35=""),"",IF(G35="",H35-TODAY(),IF(H35="",G35-TODAY(),MIN(G35,H35)-TODAY())))</f>
        <v/>
      </c>
      <c r="L35" s="4">
        <f>IF(OR(G35="",H35=""),"Missing Date",IF(I35="Complete","Complete",IF(AND(F35&lt;&gt;"",D35&lt;&gt;"",F35&lt;&gt;D35),"Model Mismatch",IF(AND(G35&lt;TODAY(),H35&lt;TODAY()),"Overdue",IF(H35&lt;TODAY(),"Clearance Expired",IF(G35&lt;TODAY(),"Fit Test Expired",IF(K35&lt;=60,"Due Soon","OK")))))))</f>
        <v/>
      </c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4">
        <f>IF(AND(G36="",H36=""),"",IF(G36="",H36-TODAY(),IF(H36="",G36-TODAY(),MIN(G36,H36)-TODAY())))</f>
        <v/>
      </c>
      <c r="L36" s="4">
        <f>IF(OR(G36="",H36=""),"Missing Date",IF(I36="Complete","Complete",IF(AND(F36&lt;&gt;"",D36&lt;&gt;"",F36&lt;&gt;D36),"Model Mismatch",IF(AND(G36&lt;TODAY(),H36&lt;TODAY()),"Overdue",IF(H36&lt;TODAY(),"Clearance Expired",IF(G36&lt;TODAY(),"Fit Test Expired",IF(K36&lt;=60,"Due Soon","OK")))))))</f>
        <v/>
      </c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4">
        <f>IF(AND(G37="",H37=""),"",IF(G37="",H37-TODAY(),IF(H37="",G37-TODAY(),MIN(G37,H37)-TODAY())))</f>
        <v/>
      </c>
      <c r="L37" s="4">
        <f>IF(OR(G37="",H37=""),"Missing Date",IF(I37="Complete","Complete",IF(AND(F37&lt;&gt;"",D37&lt;&gt;"",F37&lt;&gt;D37),"Model Mismatch",IF(AND(G37&lt;TODAY(),H37&lt;TODAY()),"Overdue",IF(H37&lt;TODAY(),"Clearance Expired",IF(G37&lt;TODAY(),"Fit Test Expired",IF(K37&lt;=60,"Due Soon","OK")))))))</f>
        <v/>
      </c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4">
        <f>IF(AND(G38="",H38=""),"",IF(G38="",H38-TODAY(),IF(H38="",G38-TODAY(),MIN(G38,H38)-TODAY())))</f>
        <v/>
      </c>
      <c r="L38" s="4">
        <f>IF(OR(G38="",H38=""),"Missing Date",IF(I38="Complete","Complete",IF(AND(F38&lt;&gt;"",D38&lt;&gt;"",F38&lt;&gt;D38),"Model Mismatch",IF(AND(G38&lt;TODAY(),H38&lt;TODAY()),"Overdue",IF(H38&lt;TODAY(),"Clearance Expired",IF(G38&lt;TODAY(),"Fit Test Expired",IF(K38&lt;=60,"Due Soon","OK")))))))</f>
        <v/>
      </c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4">
        <f>IF(AND(G39="",H39=""),"",IF(G39="",H39-TODAY(),IF(H39="",G39-TODAY(),MIN(G39,H39)-TODAY())))</f>
        <v/>
      </c>
      <c r="L39" s="4">
        <f>IF(OR(G39="",H39=""),"Missing Date",IF(I39="Complete","Complete",IF(AND(F39&lt;&gt;"",D39&lt;&gt;"",F39&lt;&gt;D39),"Model Mismatch",IF(AND(G39&lt;TODAY(),H39&lt;TODAY()),"Overdue",IF(H39&lt;TODAY(),"Clearance Expired",IF(G39&lt;TODAY(),"Fit Test Expired",IF(K39&lt;=60,"Due Soon","OK")))))))</f>
        <v/>
      </c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4">
        <f>IF(AND(G40="",H40=""),"",IF(G40="",H40-TODAY(),IF(H40="",G40-TODAY(),MIN(G40,H40)-TODAY())))</f>
        <v/>
      </c>
      <c r="L40" s="4">
        <f>IF(OR(G40="",H40=""),"Missing Date",IF(I40="Complete","Complete",IF(AND(F40&lt;&gt;"",D40&lt;&gt;"",F40&lt;&gt;D40),"Model Mismatch",IF(AND(G40&lt;TODAY(),H40&lt;TODAY()),"Overdue",IF(H40&lt;TODAY(),"Clearance Expired",IF(G40&lt;TODAY(),"Fit Test Expired",IF(K40&lt;=60,"Due Soon","OK")))))))</f>
        <v/>
      </c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4">
        <f>IF(AND(G41="",H41=""),"",IF(G41="",H41-TODAY(),IF(H41="",G41-TODAY(),MIN(G41,H41)-TODAY())))</f>
        <v/>
      </c>
      <c r="L41" s="4">
        <f>IF(OR(G41="",H41=""),"Missing Date",IF(I41="Complete","Complete",IF(AND(F41&lt;&gt;"",D41&lt;&gt;"",F41&lt;&gt;D41),"Model Mismatch",IF(AND(G41&lt;TODAY(),H41&lt;TODAY()),"Overdue",IF(H41&lt;TODAY(),"Clearance Expired",IF(G41&lt;TODAY(),"Fit Test Expired",IF(K41&lt;=60,"Due Soon","OK")))))))</f>
        <v/>
      </c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4">
        <f>IF(AND(G42="",H42=""),"",IF(G42="",H42-TODAY(),IF(H42="",G42-TODAY(),MIN(G42,H42)-TODAY())))</f>
        <v/>
      </c>
      <c r="L42" s="4">
        <f>IF(OR(G42="",H42=""),"Missing Date",IF(I42="Complete","Complete",IF(AND(F42&lt;&gt;"",D42&lt;&gt;"",F42&lt;&gt;D42),"Model Mismatch",IF(AND(G42&lt;TODAY(),H42&lt;TODAY()),"Overdue",IF(H42&lt;TODAY(),"Clearance Expired",IF(G42&lt;TODAY(),"Fit Test Expired",IF(K42&lt;=60,"Due Soon","OK")))))))</f>
        <v/>
      </c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4">
        <f>IF(AND(G43="",H43=""),"",IF(G43="",H43-TODAY(),IF(H43="",G43-TODAY(),MIN(G43,H43)-TODAY())))</f>
        <v/>
      </c>
      <c r="L43" s="4">
        <f>IF(OR(G43="",H43=""),"Missing Date",IF(I43="Complete","Complete",IF(AND(F43&lt;&gt;"",D43&lt;&gt;"",F43&lt;&gt;D43),"Model Mismatch",IF(AND(G43&lt;TODAY(),H43&lt;TODAY()),"Overdue",IF(H43&lt;TODAY(),"Clearance Expired",IF(G43&lt;TODAY(),"Fit Test Expired",IF(K43&lt;=60,"Due Soon","OK")))))))</f>
        <v/>
      </c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4">
        <f>IF(AND(G44="",H44=""),"",IF(G44="",H44-TODAY(),IF(H44="",G44-TODAY(),MIN(G44,H44)-TODAY())))</f>
        <v/>
      </c>
      <c r="L44" s="4">
        <f>IF(OR(G44="",H44=""),"Missing Date",IF(I44="Complete","Complete",IF(AND(F44&lt;&gt;"",D44&lt;&gt;"",F44&lt;&gt;D44),"Model Mismatch",IF(AND(G44&lt;TODAY(),H44&lt;TODAY()),"Overdue",IF(H44&lt;TODAY(),"Clearance Expired",IF(G44&lt;TODAY(),"Fit Test Expired",IF(K44&lt;=60,"Due Soon","OK")))))))</f>
        <v/>
      </c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4">
        <f>IF(AND(G45="",H45=""),"",IF(G45="",H45-TODAY(),IF(H45="",G45-TODAY(),MIN(G45,H45)-TODAY())))</f>
        <v/>
      </c>
      <c r="L45" s="4">
        <f>IF(OR(G45="",H45=""),"Missing Date",IF(I45="Complete","Complete",IF(AND(F45&lt;&gt;"",D45&lt;&gt;"",F45&lt;&gt;D45),"Model Mismatch",IF(AND(G45&lt;TODAY(),H45&lt;TODAY()),"Overdue",IF(H45&lt;TODAY(),"Clearance Expired",IF(G45&lt;TODAY(),"Fit Test Expired",IF(K45&lt;=60,"Due Soon","OK")))))))</f>
        <v/>
      </c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4">
        <f>IF(AND(G46="",H46=""),"",IF(G46="",H46-TODAY(),IF(H46="",G46-TODAY(),MIN(G46,H46)-TODAY())))</f>
        <v/>
      </c>
      <c r="L46" s="4">
        <f>IF(OR(G46="",H46=""),"Missing Date",IF(I46="Complete","Complete",IF(AND(F46&lt;&gt;"",D46&lt;&gt;"",F46&lt;&gt;D46),"Model Mismatch",IF(AND(G46&lt;TODAY(),H46&lt;TODAY()),"Overdue",IF(H46&lt;TODAY(),"Clearance Expired",IF(G46&lt;TODAY(),"Fit Test Expired",IF(K46&lt;=60,"Due Soon","OK")))))))</f>
        <v/>
      </c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4">
        <f>IF(AND(G47="",H47=""),"",IF(G47="",H47-TODAY(),IF(H47="",G47-TODAY(),MIN(G47,H47)-TODAY())))</f>
        <v/>
      </c>
      <c r="L47" s="4">
        <f>IF(OR(G47="",H47=""),"Missing Date",IF(I47="Complete","Complete",IF(AND(F47&lt;&gt;"",D47&lt;&gt;"",F47&lt;&gt;D47),"Model Mismatch",IF(AND(G47&lt;TODAY(),H47&lt;TODAY()),"Overdue",IF(H47&lt;TODAY(),"Clearance Expired",IF(G47&lt;TODAY(),"Fit Test Expired",IF(K47&lt;=60,"Due Soon","OK")))))))</f>
        <v/>
      </c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4">
        <f>IF(AND(G48="",H48=""),"",IF(G48="",H48-TODAY(),IF(H48="",G48-TODAY(),MIN(G48,H48)-TODAY())))</f>
        <v/>
      </c>
      <c r="L48" s="4">
        <f>IF(OR(G48="",H48=""),"Missing Date",IF(I48="Complete","Complete",IF(AND(F48&lt;&gt;"",D48&lt;&gt;"",F48&lt;&gt;D48),"Model Mismatch",IF(AND(G48&lt;TODAY(),H48&lt;TODAY()),"Overdue",IF(H48&lt;TODAY(),"Clearance Expired",IF(G48&lt;TODAY(),"Fit Test Expired",IF(K48&lt;=60,"Due Soon","OK")))))))</f>
        <v/>
      </c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4">
        <f>IF(AND(G49="",H49=""),"",IF(G49="",H49-TODAY(),IF(H49="",G49-TODAY(),MIN(G49,H49)-TODAY())))</f>
        <v/>
      </c>
      <c r="L49" s="4">
        <f>IF(OR(G49="",H49=""),"Missing Date",IF(I49="Complete","Complete",IF(AND(F49&lt;&gt;"",D49&lt;&gt;"",F49&lt;&gt;D49),"Model Mismatch",IF(AND(G49&lt;TODAY(),H49&lt;TODAY()),"Overdue",IF(H49&lt;TODAY(),"Clearance Expired",IF(G49&lt;TODAY(),"Fit Test Expired",IF(K49&lt;=60,"Due Soon","OK")))))))</f>
        <v/>
      </c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4">
        <f>IF(AND(G50="",H50=""),"",IF(G50="",H50-TODAY(),IF(H50="",G50-TODAY(),MIN(G50,H50)-TODAY())))</f>
        <v/>
      </c>
      <c r="L50" s="4">
        <f>IF(OR(G50="",H50=""),"Missing Date",IF(I50="Complete","Complete",IF(AND(F50&lt;&gt;"",D50&lt;&gt;"",F50&lt;&gt;D50),"Model Mismatch",IF(AND(G50&lt;TODAY(),H50&lt;TODAY()),"Overdue",IF(H50&lt;TODAY(),"Clearance Expired",IF(G50&lt;TODAY(),"Fit Test Expired",IF(K50&lt;=60,"Due Soon","OK")))))))</f>
        <v/>
      </c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4">
        <f>IF(AND(G51="",H51=""),"",IF(G51="",H51-TODAY(),IF(H51="",G51-TODAY(),MIN(G51,H51)-TODAY())))</f>
        <v/>
      </c>
      <c r="L51" s="4">
        <f>IF(OR(G51="",H51=""),"Missing Date",IF(I51="Complete","Complete",IF(AND(F51&lt;&gt;"",D51&lt;&gt;"",F51&lt;&gt;D51),"Model Mismatch",IF(AND(G51&lt;TODAY(),H51&lt;TODAY()),"Overdue",IF(H51&lt;TODAY(),"Clearance Expired",IF(G51&lt;TODAY(),"Fit Test Expired",IF(K51&lt;=60,"Due Soon","OK")))))))</f>
        <v/>
      </c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4">
        <f>IF(AND(G52="",H52=""),"",IF(G52="",H52-TODAY(),IF(H52="",G52-TODAY(),MIN(G52,H52)-TODAY())))</f>
        <v/>
      </c>
      <c r="L52" s="4">
        <f>IF(OR(G52="",H52=""),"Missing Date",IF(I52="Complete","Complete",IF(AND(F52&lt;&gt;"",D52&lt;&gt;"",F52&lt;&gt;D52),"Model Mismatch",IF(AND(G52&lt;TODAY(),H52&lt;TODAY()),"Overdue",IF(H52&lt;TODAY(),"Clearance Expired",IF(G52&lt;TODAY(),"Fit Test Expired",IF(K52&lt;=60,"Due Soon","OK")))))))</f>
        <v/>
      </c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4">
        <f>IF(AND(G53="",H53=""),"",IF(G53="",H53-TODAY(),IF(H53="",G53-TODAY(),MIN(G53,H53)-TODAY())))</f>
        <v/>
      </c>
      <c r="L53" s="4">
        <f>IF(OR(G53="",H53=""),"Missing Date",IF(I53="Complete","Complete",IF(AND(F53&lt;&gt;"",D53&lt;&gt;"",F53&lt;&gt;D53),"Model Mismatch",IF(AND(G53&lt;TODAY(),H53&lt;TODAY()),"Overdue",IF(H53&lt;TODAY(),"Clearance Expired",IF(G53&lt;TODAY(),"Fit Test Expired",IF(K53&lt;=60,"Due Soon","OK")))))))</f>
        <v/>
      </c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4">
        <f>IF(AND(G54="",H54=""),"",IF(G54="",H54-TODAY(),IF(H54="",G54-TODAY(),MIN(G54,H54)-TODAY())))</f>
        <v/>
      </c>
      <c r="L54" s="4">
        <f>IF(OR(G54="",H54=""),"Missing Date",IF(I54="Complete","Complete",IF(AND(F54&lt;&gt;"",D54&lt;&gt;"",F54&lt;&gt;D54),"Model Mismatch",IF(AND(G54&lt;TODAY(),H54&lt;TODAY()),"Overdue",IF(H54&lt;TODAY(),"Clearance Expired",IF(G54&lt;TODAY(),"Fit Test Expired",IF(K54&lt;=60,"Due Soon","OK")))))))</f>
        <v/>
      </c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4">
        <f>IF(AND(G55="",H55=""),"",IF(G55="",H55-TODAY(),IF(H55="",G55-TODAY(),MIN(G55,H55)-TODAY())))</f>
        <v/>
      </c>
      <c r="L55" s="4">
        <f>IF(OR(G55="",H55=""),"Missing Date",IF(I55="Complete","Complete",IF(AND(F55&lt;&gt;"",D55&lt;&gt;"",F55&lt;&gt;D55),"Model Mismatch",IF(AND(G55&lt;TODAY(),H55&lt;TODAY()),"Overdue",IF(H55&lt;TODAY(),"Clearance Expired",IF(G55&lt;TODAY(),"Fit Test Expired",IF(K55&lt;=60,"Due Soon","OK")))))))</f>
        <v/>
      </c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4">
        <f>IF(AND(G56="",H56=""),"",IF(G56="",H56-TODAY(),IF(H56="",G56-TODAY(),MIN(G56,H56)-TODAY())))</f>
        <v/>
      </c>
      <c r="L56" s="4">
        <f>IF(OR(G56="",H56=""),"Missing Date",IF(I56="Complete","Complete",IF(AND(F56&lt;&gt;"",D56&lt;&gt;"",F56&lt;&gt;D56),"Model Mismatch",IF(AND(G56&lt;TODAY(),H56&lt;TODAY()),"Overdue",IF(H56&lt;TODAY(),"Clearance Expired",IF(G56&lt;TODAY(),"Fit Test Expired",IF(K56&lt;=60,"Due Soon","OK")))))))</f>
        <v/>
      </c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4">
        <f>IF(AND(G57="",H57=""),"",IF(G57="",H57-TODAY(),IF(H57="",G57-TODAY(),MIN(G57,H57)-TODAY())))</f>
        <v/>
      </c>
      <c r="L57" s="4">
        <f>IF(OR(G57="",H57=""),"Missing Date",IF(I57="Complete","Complete",IF(AND(F57&lt;&gt;"",D57&lt;&gt;"",F57&lt;&gt;D57),"Model Mismatch",IF(AND(G57&lt;TODAY(),H57&lt;TODAY()),"Overdue",IF(H57&lt;TODAY(),"Clearance Expired",IF(G57&lt;TODAY(),"Fit Test Expired",IF(K57&lt;=60,"Due Soon","OK")))))))</f>
        <v/>
      </c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4">
        <f>IF(AND(G58="",H58=""),"",IF(G58="",H58-TODAY(),IF(H58="",G58-TODAY(),MIN(G58,H58)-TODAY())))</f>
        <v/>
      </c>
      <c r="L58" s="4">
        <f>IF(OR(G58="",H58=""),"Missing Date",IF(I58="Complete","Complete",IF(AND(F58&lt;&gt;"",D58&lt;&gt;"",F58&lt;&gt;D58),"Model Mismatch",IF(AND(G58&lt;TODAY(),H58&lt;TODAY()),"Overdue",IF(H58&lt;TODAY(),"Clearance Expired",IF(G58&lt;TODAY(),"Fit Test Expired",IF(K58&lt;=60,"Due Soon","OK")))))))</f>
        <v/>
      </c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4">
        <f>IF(AND(G59="",H59=""),"",IF(G59="",H59-TODAY(),IF(H59="",G59-TODAY(),MIN(G59,H59)-TODAY())))</f>
        <v/>
      </c>
      <c r="L59" s="4">
        <f>IF(OR(G59="",H59=""),"Missing Date",IF(I59="Complete","Complete",IF(AND(F59&lt;&gt;"",D59&lt;&gt;"",F59&lt;&gt;D59),"Model Mismatch",IF(AND(G59&lt;TODAY(),H59&lt;TODAY()),"Overdue",IF(H59&lt;TODAY(),"Clearance Expired",IF(G59&lt;TODAY(),"Fit Test Expired",IF(K59&lt;=60,"Due Soon","OK")))))))</f>
        <v/>
      </c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4">
        <f>IF(AND(G60="",H60=""),"",IF(G60="",H60-TODAY(),IF(H60="",G60-TODAY(),MIN(G60,H60)-TODAY())))</f>
        <v/>
      </c>
      <c r="L60" s="4">
        <f>IF(OR(G60="",H60=""),"Missing Date",IF(I60="Complete","Complete",IF(AND(F60&lt;&gt;"",D60&lt;&gt;"",F60&lt;&gt;D60),"Model Mismatch",IF(AND(G60&lt;TODAY(),H60&lt;TODAY()),"Overdue",IF(H60&lt;TODAY(),"Clearance Expired",IF(G60&lt;TODAY(),"Fit Test Expired",IF(K60&lt;=60,"Due Soon","OK")))))))</f>
        <v/>
      </c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4">
        <f>IF(AND(G61="",H61=""),"",IF(G61="",H61-TODAY(),IF(H61="",G61-TODAY(),MIN(G61,H61)-TODAY())))</f>
        <v/>
      </c>
      <c r="L61" s="4">
        <f>IF(OR(G61="",H61=""),"Missing Date",IF(I61="Complete","Complete",IF(AND(F61&lt;&gt;"",D61&lt;&gt;"",F61&lt;&gt;D61),"Model Mismatch",IF(AND(G61&lt;TODAY(),H61&lt;TODAY()),"Overdue",IF(H61&lt;TODAY(),"Clearance Expired",IF(G61&lt;TODAY(),"Fit Test Expired",IF(K61&lt;=60,"Due Soon","OK")))))))</f>
        <v/>
      </c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4">
        <f>IF(AND(G62="",H62=""),"",IF(G62="",H62-TODAY(),IF(H62="",G62-TODAY(),MIN(G62,H62)-TODAY())))</f>
        <v/>
      </c>
      <c r="L62" s="4">
        <f>IF(OR(G62="",H62=""),"Missing Date",IF(I62="Complete","Complete",IF(AND(F62&lt;&gt;"",D62&lt;&gt;"",F62&lt;&gt;D62),"Model Mismatch",IF(AND(G62&lt;TODAY(),H62&lt;TODAY()),"Overdue",IF(H62&lt;TODAY(),"Clearance Expired",IF(G62&lt;TODAY(),"Fit Test Expired",IF(K62&lt;=60,"Due Soon","OK")))))))</f>
        <v/>
      </c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4">
        <f>IF(AND(G63="",H63=""),"",IF(G63="",H63-TODAY(),IF(H63="",G63-TODAY(),MIN(G63,H63)-TODAY())))</f>
        <v/>
      </c>
      <c r="L63" s="4">
        <f>IF(OR(G63="",H63=""),"Missing Date",IF(I63="Complete","Complete",IF(AND(F63&lt;&gt;"",D63&lt;&gt;"",F63&lt;&gt;D63),"Model Mismatch",IF(AND(G63&lt;TODAY(),H63&lt;TODAY()),"Overdue",IF(H63&lt;TODAY(),"Clearance Expired",IF(G63&lt;TODAY(),"Fit Test Expired",IF(K63&lt;=60,"Due Soon","OK")))))))</f>
        <v/>
      </c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4">
        <f>IF(AND(G64="",H64=""),"",IF(G64="",H64-TODAY(),IF(H64="",G64-TODAY(),MIN(G64,H64)-TODAY())))</f>
        <v/>
      </c>
      <c r="L64" s="4">
        <f>IF(OR(G64="",H64=""),"Missing Date",IF(I64="Complete","Complete",IF(AND(F64&lt;&gt;"",D64&lt;&gt;"",F64&lt;&gt;D64),"Model Mismatch",IF(AND(G64&lt;TODAY(),H64&lt;TODAY()),"Overdue",IF(H64&lt;TODAY(),"Clearance Expired",IF(G64&lt;TODAY(),"Fit Test Expired",IF(K64&lt;=60,"Due Soon","OK")))))))</f>
        <v/>
      </c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4">
        <f>IF(AND(G65="",H65=""),"",IF(G65="",H65-TODAY(),IF(H65="",G65-TODAY(),MIN(G65,H65)-TODAY())))</f>
        <v/>
      </c>
      <c r="L65" s="4">
        <f>IF(OR(G65="",H65=""),"Missing Date",IF(I65="Complete","Complete",IF(AND(F65&lt;&gt;"",D65&lt;&gt;"",F65&lt;&gt;D65),"Model Mismatch",IF(AND(G65&lt;TODAY(),H65&lt;TODAY()),"Overdue",IF(H65&lt;TODAY(),"Clearance Expired",IF(G65&lt;TODAY(),"Fit Test Expired",IF(K65&lt;=60,"Due Soon","OK")))))))</f>
        <v/>
      </c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4">
        <f>IF(AND(G66="",H66=""),"",IF(G66="",H66-TODAY(),IF(H66="",G66-TODAY(),MIN(G66,H66)-TODAY())))</f>
        <v/>
      </c>
      <c r="L66" s="4">
        <f>IF(OR(G66="",H66=""),"Missing Date",IF(I66="Complete","Complete",IF(AND(F66&lt;&gt;"",D66&lt;&gt;"",F66&lt;&gt;D66),"Model Mismatch",IF(AND(G66&lt;TODAY(),H66&lt;TODAY()),"Overdue",IF(H66&lt;TODAY(),"Clearance Expired",IF(G66&lt;TODAY(),"Fit Test Expired",IF(K66&lt;=60,"Due Soon","OK")))))))</f>
        <v/>
      </c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4">
        <f>IF(AND(G67="",H67=""),"",IF(G67="",H67-TODAY(),IF(H67="",G67-TODAY(),MIN(G67,H67)-TODAY())))</f>
        <v/>
      </c>
      <c r="L67" s="4">
        <f>IF(OR(G67="",H67=""),"Missing Date",IF(I67="Complete","Complete",IF(AND(F67&lt;&gt;"",D67&lt;&gt;"",F67&lt;&gt;D67),"Model Mismatch",IF(AND(G67&lt;TODAY(),H67&lt;TODAY()),"Overdue",IF(H67&lt;TODAY(),"Clearance Expired",IF(G67&lt;TODAY(),"Fit Test Expired",IF(K67&lt;=60,"Due Soon","OK")))))))</f>
        <v/>
      </c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4">
        <f>IF(AND(G68="",H68=""),"",IF(G68="",H68-TODAY(),IF(H68="",G68-TODAY(),MIN(G68,H68)-TODAY())))</f>
        <v/>
      </c>
      <c r="L68" s="4">
        <f>IF(OR(G68="",H68=""),"Missing Date",IF(I68="Complete","Complete",IF(AND(F68&lt;&gt;"",D68&lt;&gt;"",F68&lt;&gt;D68),"Model Mismatch",IF(AND(G68&lt;TODAY(),H68&lt;TODAY()),"Overdue",IF(H68&lt;TODAY(),"Clearance Expired",IF(G68&lt;TODAY(),"Fit Test Expired",IF(K68&lt;=60,"Due Soon","OK")))))))</f>
        <v/>
      </c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4">
        <f>IF(AND(G69="",H69=""),"",IF(G69="",H69-TODAY(),IF(H69="",G69-TODAY(),MIN(G69,H69)-TODAY())))</f>
        <v/>
      </c>
      <c r="L69" s="4">
        <f>IF(OR(G69="",H69=""),"Missing Date",IF(I69="Complete","Complete",IF(AND(F69&lt;&gt;"",D69&lt;&gt;"",F69&lt;&gt;D69),"Model Mismatch",IF(AND(G69&lt;TODAY(),H69&lt;TODAY()),"Overdue",IF(H69&lt;TODAY(),"Clearance Expired",IF(G69&lt;TODAY(),"Fit Test Expired",IF(K69&lt;=60,"Due Soon","OK")))))))</f>
        <v/>
      </c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4">
        <f>IF(AND(G70="",H70=""),"",IF(G70="",H70-TODAY(),IF(H70="",G70-TODAY(),MIN(G70,H70)-TODAY())))</f>
        <v/>
      </c>
      <c r="L70" s="4">
        <f>IF(OR(G70="",H70=""),"Missing Date",IF(I70="Complete","Complete",IF(AND(F70&lt;&gt;"",D70&lt;&gt;"",F70&lt;&gt;D70),"Model Mismatch",IF(AND(G70&lt;TODAY(),H70&lt;TODAY()),"Overdue",IF(H70&lt;TODAY(),"Clearance Expired",IF(G70&lt;TODAY(),"Fit Test Expired",IF(K70&lt;=60,"Due Soon","OK")))))))</f>
        <v/>
      </c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4">
        <f>IF(AND(G71="",H71=""),"",IF(G71="",H71-TODAY(),IF(H71="",G71-TODAY(),MIN(G71,H71)-TODAY())))</f>
        <v/>
      </c>
      <c r="L71" s="4">
        <f>IF(OR(G71="",H71=""),"Missing Date",IF(I71="Complete","Complete",IF(AND(F71&lt;&gt;"",D71&lt;&gt;"",F71&lt;&gt;D71),"Model Mismatch",IF(AND(G71&lt;TODAY(),H71&lt;TODAY()),"Overdue",IF(H71&lt;TODAY(),"Clearance Expired",IF(G71&lt;TODAY(),"Fit Test Expired",IF(K71&lt;=60,"Due Soon","OK")))))))</f>
        <v/>
      </c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4">
        <f>IF(AND(G72="",H72=""),"",IF(G72="",H72-TODAY(),IF(H72="",G72-TODAY(),MIN(G72,H72)-TODAY())))</f>
        <v/>
      </c>
      <c r="L72" s="4">
        <f>IF(OR(G72="",H72=""),"Missing Date",IF(I72="Complete","Complete",IF(AND(F72&lt;&gt;"",D72&lt;&gt;"",F72&lt;&gt;D72),"Model Mismatch",IF(AND(G72&lt;TODAY(),H72&lt;TODAY()),"Overdue",IF(H72&lt;TODAY(),"Clearance Expired",IF(G72&lt;TODAY(),"Fit Test Expired",IF(K72&lt;=60,"Due Soon","OK")))))))</f>
        <v/>
      </c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4">
        <f>IF(AND(G73="",H73=""),"",IF(G73="",H73-TODAY(),IF(H73="",G73-TODAY(),MIN(G73,H73)-TODAY())))</f>
        <v/>
      </c>
      <c r="L73" s="4">
        <f>IF(OR(G73="",H73=""),"Missing Date",IF(I73="Complete","Complete",IF(AND(F73&lt;&gt;"",D73&lt;&gt;"",F73&lt;&gt;D73),"Model Mismatch",IF(AND(G73&lt;TODAY(),H73&lt;TODAY()),"Overdue",IF(H73&lt;TODAY(),"Clearance Expired",IF(G73&lt;TODAY(),"Fit Test Expired",IF(K73&lt;=60,"Due Soon","OK")))))))</f>
        <v/>
      </c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4">
        <f>IF(AND(G74="",H74=""),"",IF(G74="",H74-TODAY(),IF(H74="",G74-TODAY(),MIN(G74,H74)-TODAY())))</f>
        <v/>
      </c>
      <c r="L74" s="4">
        <f>IF(OR(G74="",H74=""),"Missing Date",IF(I74="Complete","Complete",IF(AND(F74&lt;&gt;"",D74&lt;&gt;"",F74&lt;&gt;D74),"Model Mismatch",IF(AND(G74&lt;TODAY(),H74&lt;TODAY()),"Overdue",IF(H74&lt;TODAY(),"Clearance Expired",IF(G74&lt;TODAY(),"Fit Test Expired",IF(K74&lt;=60,"Due Soon","OK")))))))</f>
        <v/>
      </c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4">
        <f>IF(AND(G75="",H75=""),"",IF(G75="",H75-TODAY(),IF(H75="",G75-TODAY(),MIN(G75,H75)-TODAY())))</f>
        <v/>
      </c>
      <c r="L75" s="4">
        <f>IF(OR(G75="",H75=""),"Missing Date",IF(I75="Complete","Complete",IF(AND(F75&lt;&gt;"",D75&lt;&gt;"",F75&lt;&gt;D75),"Model Mismatch",IF(AND(G75&lt;TODAY(),H75&lt;TODAY()),"Overdue",IF(H75&lt;TODAY(),"Clearance Expired",IF(G75&lt;TODAY(),"Fit Test Expired",IF(K75&lt;=60,"Due Soon","OK")))))))</f>
        <v/>
      </c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  <c r="K76" s="4">
        <f>IF(AND(G76="",H76=""),"",IF(G76="",H76-TODAY(),IF(H76="",G76-TODAY(),MIN(G76,H76)-TODAY())))</f>
        <v/>
      </c>
      <c r="L76" s="4">
        <f>IF(OR(G76="",H76=""),"Missing Date",IF(I76="Complete","Complete",IF(AND(F76&lt;&gt;"",D76&lt;&gt;"",F76&lt;&gt;D76),"Model Mismatch",IF(AND(G76&lt;TODAY(),H76&lt;TODAY()),"Overdue",IF(H76&lt;TODAY(),"Clearance Expired",IF(G76&lt;TODAY(),"Fit Test Expired",IF(K76&lt;=60,"Due Soon","OK")))))))</f>
        <v/>
      </c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  <c r="K77" s="4">
        <f>IF(AND(G77="",H77=""),"",IF(G77="",H77-TODAY(),IF(H77="",G77-TODAY(),MIN(G77,H77)-TODAY())))</f>
        <v/>
      </c>
      <c r="L77" s="4">
        <f>IF(OR(G77="",H77=""),"Missing Date",IF(I77="Complete","Complete",IF(AND(F77&lt;&gt;"",D77&lt;&gt;"",F77&lt;&gt;D77),"Model Mismatch",IF(AND(G77&lt;TODAY(),H77&lt;TODAY()),"Overdue",IF(H77&lt;TODAY(),"Clearance Expired",IF(G77&lt;TODAY(),"Fit Test Expired",IF(K77&lt;=60,"Due Soon","OK")))))))</f>
        <v/>
      </c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  <c r="K78" s="4">
        <f>IF(AND(G78="",H78=""),"",IF(G78="",H78-TODAY(),IF(H78="",G78-TODAY(),MIN(G78,H78)-TODAY())))</f>
        <v/>
      </c>
      <c r="L78" s="4">
        <f>IF(OR(G78="",H78=""),"Missing Date",IF(I78="Complete","Complete",IF(AND(F78&lt;&gt;"",D78&lt;&gt;"",F78&lt;&gt;D78),"Model Mismatch",IF(AND(G78&lt;TODAY(),H78&lt;TODAY()),"Overdue",IF(H78&lt;TODAY(),"Clearance Expired",IF(G78&lt;TODAY(),"Fit Test Expired",IF(K78&lt;=60,"Due Soon","OK")))))))</f>
        <v/>
      </c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  <c r="K79" s="4">
        <f>IF(AND(G79="",H79=""),"",IF(G79="",H79-TODAY(),IF(H79="",G79-TODAY(),MIN(G79,H79)-TODAY())))</f>
        <v/>
      </c>
      <c r="L79" s="4">
        <f>IF(OR(G79="",H79=""),"Missing Date",IF(I79="Complete","Complete",IF(AND(F79&lt;&gt;"",D79&lt;&gt;"",F79&lt;&gt;D79),"Model Mismatch",IF(AND(G79&lt;TODAY(),H79&lt;TODAY()),"Overdue",IF(H79&lt;TODAY(),"Clearance Expired",IF(G79&lt;TODAY(),"Fit Test Expired",IF(K79&lt;=60,"Due Soon","OK")))))))</f>
        <v/>
      </c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4">
        <f>IF(AND(G80="",H80=""),"",IF(G80="",H80-TODAY(),IF(H80="",G80-TODAY(),MIN(G80,H80)-TODAY())))</f>
        <v/>
      </c>
      <c r="L80" s="4">
        <f>IF(OR(G80="",H80=""),"Missing Date",IF(I80="Complete","Complete",IF(AND(F80&lt;&gt;"",D80&lt;&gt;"",F80&lt;&gt;D80),"Model Mismatch",IF(AND(G80&lt;TODAY(),H80&lt;TODAY()),"Overdue",IF(H80&lt;TODAY(),"Clearance Expired",IF(G80&lt;TODAY(),"Fit Test Expired",IF(K80&lt;=60,"Due Soon","OK")))))))</f>
        <v/>
      </c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4">
        <f>IF(AND(G81="",H81=""),"",IF(G81="",H81-TODAY(),IF(H81="",G81-TODAY(),MIN(G81,H81)-TODAY())))</f>
        <v/>
      </c>
      <c r="L81" s="4">
        <f>IF(OR(G81="",H81=""),"Missing Date",IF(I81="Complete","Complete",IF(AND(F81&lt;&gt;"",D81&lt;&gt;"",F81&lt;&gt;D81),"Model Mismatch",IF(AND(G81&lt;TODAY(),H81&lt;TODAY()),"Overdue",IF(H81&lt;TODAY(),"Clearance Expired",IF(G81&lt;TODAY(),"Fit Test Expired",IF(K81&lt;=60,"Due Soon","OK")))))))</f>
        <v/>
      </c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4">
        <f>IF(AND(G82="",H82=""),"",IF(G82="",H82-TODAY(),IF(H82="",G82-TODAY(),MIN(G82,H82)-TODAY())))</f>
        <v/>
      </c>
      <c r="L82" s="4">
        <f>IF(OR(G82="",H82=""),"Missing Date",IF(I82="Complete","Complete",IF(AND(F82&lt;&gt;"",D82&lt;&gt;"",F82&lt;&gt;D82),"Model Mismatch",IF(AND(G82&lt;TODAY(),H82&lt;TODAY()),"Overdue",IF(H82&lt;TODAY(),"Clearance Expired",IF(G82&lt;TODAY(),"Fit Test Expired",IF(K82&lt;=60,"Due Soon","OK")))))))</f>
        <v/>
      </c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4">
        <f>IF(AND(G83="",H83=""),"",IF(G83="",H83-TODAY(),IF(H83="",G83-TODAY(),MIN(G83,H83)-TODAY())))</f>
        <v/>
      </c>
      <c r="L83" s="4">
        <f>IF(OR(G83="",H83=""),"Missing Date",IF(I83="Complete","Complete",IF(AND(F83&lt;&gt;"",D83&lt;&gt;"",F83&lt;&gt;D83),"Model Mismatch",IF(AND(G83&lt;TODAY(),H83&lt;TODAY()),"Overdue",IF(H83&lt;TODAY(),"Clearance Expired",IF(G83&lt;TODAY(),"Fit Test Expired",IF(K83&lt;=60,"Due Soon","OK")))))))</f>
        <v/>
      </c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4">
        <f>IF(AND(G84="",H84=""),"",IF(G84="",H84-TODAY(),IF(H84="",G84-TODAY(),MIN(G84,H84)-TODAY())))</f>
        <v/>
      </c>
      <c r="L84" s="4">
        <f>IF(OR(G84="",H84=""),"Missing Date",IF(I84="Complete","Complete",IF(AND(F84&lt;&gt;"",D84&lt;&gt;"",F84&lt;&gt;D84),"Model Mismatch",IF(AND(G84&lt;TODAY(),H84&lt;TODAY()),"Overdue",IF(H84&lt;TODAY(),"Clearance Expired",IF(G84&lt;TODAY(),"Fit Test Expired",IF(K84&lt;=60,"Due Soon","OK")))))))</f>
        <v/>
      </c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4">
        <f>IF(AND(G85="",H85=""),"",IF(G85="",H85-TODAY(),IF(H85="",G85-TODAY(),MIN(G85,H85)-TODAY())))</f>
        <v/>
      </c>
      <c r="L85" s="4">
        <f>IF(OR(G85="",H85=""),"Missing Date",IF(I85="Complete","Complete",IF(AND(F85&lt;&gt;"",D85&lt;&gt;"",F85&lt;&gt;D85),"Model Mismatch",IF(AND(G85&lt;TODAY(),H85&lt;TODAY()),"Overdue",IF(H85&lt;TODAY(),"Clearance Expired",IF(G85&lt;TODAY(),"Fit Test Expired",IF(K85&lt;=60,"Due Soon","OK")))))))</f>
        <v/>
      </c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4">
        <f>IF(AND(G86="",H86=""),"",IF(G86="",H86-TODAY(),IF(H86="",G86-TODAY(),MIN(G86,H86)-TODAY())))</f>
        <v/>
      </c>
      <c r="L86" s="4">
        <f>IF(OR(G86="",H86=""),"Missing Date",IF(I86="Complete","Complete",IF(AND(F86&lt;&gt;"",D86&lt;&gt;"",F86&lt;&gt;D86),"Model Mismatch",IF(AND(G86&lt;TODAY(),H86&lt;TODAY()),"Overdue",IF(H86&lt;TODAY(),"Clearance Expired",IF(G86&lt;TODAY(),"Fit Test Expired",IF(K86&lt;=60,"Due Soon","OK")))))))</f>
        <v/>
      </c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4">
        <f>IF(AND(G87="",H87=""),"",IF(G87="",H87-TODAY(),IF(H87="",G87-TODAY(),MIN(G87,H87)-TODAY())))</f>
        <v/>
      </c>
      <c r="L87" s="4">
        <f>IF(OR(G87="",H87=""),"Missing Date",IF(I87="Complete","Complete",IF(AND(F87&lt;&gt;"",D87&lt;&gt;"",F87&lt;&gt;D87),"Model Mismatch",IF(AND(G87&lt;TODAY(),H87&lt;TODAY()),"Overdue",IF(H87&lt;TODAY(),"Clearance Expired",IF(G87&lt;TODAY(),"Fit Test Expired",IF(K87&lt;=60,"Due Soon","OK")))))))</f>
        <v/>
      </c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4">
        <f>IF(AND(G88="",H88=""),"",IF(G88="",H88-TODAY(),IF(H88="",G88-TODAY(),MIN(G88,H88)-TODAY())))</f>
        <v/>
      </c>
      <c r="L88" s="4">
        <f>IF(OR(G88="",H88=""),"Missing Date",IF(I88="Complete","Complete",IF(AND(F88&lt;&gt;"",D88&lt;&gt;"",F88&lt;&gt;D88),"Model Mismatch",IF(AND(G88&lt;TODAY(),H88&lt;TODAY()),"Overdue",IF(H88&lt;TODAY(),"Clearance Expired",IF(G88&lt;TODAY(),"Fit Test Expired",IF(K88&lt;=60,"Due Soon","OK")))))))</f>
        <v/>
      </c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4">
        <f>IF(AND(G89="",H89=""),"",IF(G89="",H89-TODAY(),IF(H89="",G89-TODAY(),MIN(G89,H89)-TODAY())))</f>
        <v/>
      </c>
      <c r="L89" s="4">
        <f>IF(OR(G89="",H89=""),"Missing Date",IF(I89="Complete","Complete",IF(AND(F89&lt;&gt;"",D89&lt;&gt;"",F89&lt;&gt;D89),"Model Mismatch",IF(AND(G89&lt;TODAY(),H89&lt;TODAY()),"Overdue",IF(H89&lt;TODAY(),"Clearance Expired",IF(G89&lt;TODAY(),"Fit Test Expired",IF(K89&lt;=60,"Due Soon","OK")))))))</f>
        <v/>
      </c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4">
        <f>IF(AND(G90="",H90=""),"",IF(G90="",H90-TODAY(),IF(H90="",G90-TODAY(),MIN(G90,H90)-TODAY())))</f>
        <v/>
      </c>
      <c r="L90" s="4">
        <f>IF(OR(G90="",H90=""),"Missing Date",IF(I90="Complete","Complete",IF(AND(F90&lt;&gt;"",D90&lt;&gt;"",F90&lt;&gt;D90),"Model Mismatch",IF(AND(G90&lt;TODAY(),H90&lt;TODAY()),"Overdue",IF(H90&lt;TODAY(),"Clearance Expired",IF(G90&lt;TODAY(),"Fit Test Expired",IF(K90&lt;=60,"Due Soon","OK")))))))</f>
        <v/>
      </c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4">
        <f>IF(AND(G91="",H91=""),"",IF(G91="",H91-TODAY(),IF(H91="",G91-TODAY(),MIN(G91,H91)-TODAY())))</f>
        <v/>
      </c>
      <c r="L91" s="4">
        <f>IF(OR(G91="",H91=""),"Missing Date",IF(I91="Complete","Complete",IF(AND(F91&lt;&gt;"",D91&lt;&gt;"",F91&lt;&gt;D91),"Model Mismatch",IF(AND(G91&lt;TODAY(),H91&lt;TODAY()),"Overdue",IF(H91&lt;TODAY(),"Clearance Expired",IF(G91&lt;TODAY(),"Fit Test Expired",IF(K91&lt;=60,"Due Soon","OK")))))))</f>
        <v/>
      </c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4">
        <f>IF(AND(G92="",H92=""),"",IF(G92="",H92-TODAY(),IF(H92="",G92-TODAY(),MIN(G92,H92)-TODAY())))</f>
        <v/>
      </c>
      <c r="L92" s="4">
        <f>IF(OR(G92="",H92=""),"Missing Date",IF(I92="Complete","Complete",IF(AND(F92&lt;&gt;"",D92&lt;&gt;"",F92&lt;&gt;D92),"Model Mismatch",IF(AND(G92&lt;TODAY(),H92&lt;TODAY()),"Overdue",IF(H92&lt;TODAY(),"Clearance Expired",IF(G92&lt;TODAY(),"Fit Test Expired",IF(K92&lt;=60,"Due Soon","OK")))))))</f>
        <v/>
      </c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4">
        <f>IF(AND(G93="",H93=""),"",IF(G93="",H93-TODAY(),IF(H93="",G93-TODAY(),MIN(G93,H93)-TODAY())))</f>
        <v/>
      </c>
      <c r="L93" s="4">
        <f>IF(OR(G93="",H93=""),"Missing Date",IF(I93="Complete","Complete",IF(AND(F93&lt;&gt;"",D93&lt;&gt;"",F93&lt;&gt;D93),"Model Mismatch",IF(AND(G93&lt;TODAY(),H93&lt;TODAY()),"Overdue",IF(H93&lt;TODAY(),"Clearance Expired",IF(G93&lt;TODAY(),"Fit Test Expired",IF(K93&lt;=60,"Due Soon","OK")))))))</f>
        <v/>
      </c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4">
        <f>IF(AND(G94="",H94=""),"",IF(G94="",H94-TODAY(),IF(H94="",G94-TODAY(),MIN(G94,H94)-TODAY())))</f>
        <v/>
      </c>
      <c r="L94" s="4">
        <f>IF(OR(G94="",H94=""),"Missing Date",IF(I94="Complete","Complete",IF(AND(F94&lt;&gt;"",D94&lt;&gt;"",F94&lt;&gt;D94),"Model Mismatch",IF(AND(G94&lt;TODAY(),H94&lt;TODAY()),"Overdue",IF(H94&lt;TODAY(),"Clearance Expired",IF(G94&lt;TODAY(),"Fit Test Expired",IF(K94&lt;=60,"Due Soon","OK")))))))</f>
        <v/>
      </c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  <c r="K95" s="4">
        <f>IF(AND(G95="",H95=""),"",IF(G95="",H95-TODAY(),IF(H95="",G95-TODAY(),MIN(G95,H95)-TODAY())))</f>
        <v/>
      </c>
      <c r="L95" s="4">
        <f>IF(OR(G95="",H95=""),"Missing Date",IF(I95="Complete","Complete",IF(AND(F95&lt;&gt;"",D95&lt;&gt;"",F95&lt;&gt;D95),"Model Mismatch",IF(AND(G95&lt;TODAY(),H95&lt;TODAY()),"Overdue",IF(H95&lt;TODAY(),"Clearance Expired",IF(G95&lt;TODAY(),"Fit Test Expired",IF(K95&lt;=60,"Due Soon","OK")))))))</f>
        <v/>
      </c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4">
        <f>IF(AND(G96="",H96=""),"",IF(G96="",H96-TODAY(),IF(H96="",G96-TODAY(),MIN(G96,H96)-TODAY())))</f>
        <v/>
      </c>
      <c r="L96" s="4">
        <f>IF(OR(G96="",H96=""),"Missing Date",IF(I96="Complete","Complete",IF(AND(F96&lt;&gt;"",D96&lt;&gt;"",F96&lt;&gt;D96),"Model Mismatch",IF(AND(G96&lt;TODAY(),H96&lt;TODAY()),"Overdue",IF(H96&lt;TODAY(),"Clearance Expired",IF(G96&lt;TODAY(),"Fit Test Expired",IF(K96&lt;=60,"Due Soon","OK")))))))</f>
        <v/>
      </c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4">
        <f>IF(AND(G97="",H97=""),"",IF(G97="",H97-TODAY(),IF(H97="",G97-TODAY(),MIN(G97,H97)-TODAY())))</f>
        <v/>
      </c>
      <c r="L97" s="4">
        <f>IF(OR(G97="",H97=""),"Missing Date",IF(I97="Complete","Complete",IF(AND(F97&lt;&gt;"",D97&lt;&gt;"",F97&lt;&gt;D97),"Model Mismatch",IF(AND(G97&lt;TODAY(),H97&lt;TODAY()),"Overdue",IF(H97&lt;TODAY(),"Clearance Expired",IF(G97&lt;TODAY(),"Fit Test Expired",IF(K97&lt;=60,"Due Soon","OK")))))))</f>
        <v/>
      </c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4">
        <f>IF(AND(G98="",H98=""),"",IF(G98="",H98-TODAY(),IF(H98="",G98-TODAY(),MIN(G98,H98)-TODAY())))</f>
        <v/>
      </c>
      <c r="L98" s="4">
        <f>IF(OR(G98="",H98=""),"Missing Date",IF(I98="Complete","Complete",IF(AND(F98&lt;&gt;"",D98&lt;&gt;"",F98&lt;&gt;D98),"Model Mismatch",IF(AND(G98&lt;TODAY(),H98&lt;TODAY()),"Overdue",IF(H98&lt;TODAY(),"Clearance Expired",IF(G98&lt;TODAY(),"Fit Test Expired",IF(K98&lt;=60,"Due Soon","OK")))))))</f>
        <v/>
      </c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4">
        <f>IF(AND(G99="",H99=""),"",IF(G99="",H99-TODAY(),IF(H99="",G99-TODAY(),MIN(G99,H99)-TODAY())))</f>
        <v/>
      </c>
      <c r="L99" s="4">
        <f>IF(OR(G99="",H99=""),"Missing Date",IF(I99="Complete","Complete",IF(AND(F99&lt;&gt;"",D99&lt;&gt;"",F99&lt;&gt;D99),"Model Mismatch",IF(AND(G99&lt;TODAY(),H99&lt;TODAY()),"Overdue",IF(H99&lt;TODAY(),"Clearance Expired",IF(G99&lt;TODAY(),"Fit Test Expired",IF(K99&lt;=60,"Due Soon","OK")))))))</f>
        <v/>
      </c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4">
        <f>IF(AND(G100="",H100=""),"",IF(G100="",H100-TODAY(),IF(H100="",G100-TODAY(),MIN(G100,H100)-TODAY())))</f>
        <v/>
      </c>
      <c r="L100" s="4">
        <f>IF(OR(G100="",H100=""),"Missing Date",IF(I100="Complete","Complete",IF(AND(F100&lt;&gt;"",D100&lt;&gt;"",F100&lt;&gt;D100),"Model Mismatch",IF(AND(G100&lt;TODAY(),H100&lt;TODAY()),"Overdue",IF(H100&lt;TODAY(),"Clearance Expired",IF(G100&lt;TODAY(),"Fit Test Expired",IF(K100&lt;=60,"Due Soon","OK")))))))</f>
        <v/>
      </c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4">
        <f>IF(AND(G101="",H101=""),"",IF(G101="",H101-TODAY(),IF(H101="",G101-TODAY(),MIN(G101,H101)-TODAY())))</f>
        <v/>
      </c>
      <c r="L101" s="4">
        <f>IF(OR(G101="",H101=""),"Missing Date",IF(I101="Complete","Complete",IF(AND(F101&lt;&gt;"",D101&lt;&gt;"",F101&lt;&gt;D101),"Model Mismatch",IF(AND(G101&lt;TODAY(),H101&lt;TODAY()),"Overdue",IF(H101&lt;TODAY(),"Clearance Expired",IF(G101&lt;TODAY(),"Fit Test Expired",IF(K101&lt;=60,"Due Soon","OK")))))))</f>
        <v/>
      </c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4">
        <f>IF(AND(G102="",H102=""),"",IF(G102="",H102-TODAY(),IF(H102="",G102-TODAY(),MIN(G102,H102)-TODAY())))</f>
        <v/>
      </c>
      <c r="L102" s="4">
        <f>IF(OR(G102="",H102=""),"Missing Date",IF(I102="Complete","Complete",IF(AND(F102&lt;&gt;"",D102&lt;&gt;"",F102&lt;&gt;D102),"Model Mismatch",IF(AND(G102&lt;TODAY(),H102&lt;TODAY()),"Overdue",IF(H102&lt;TODAY(),"Clearance Expired",IF(G102&lt;TODAY(),"Fit Test Expired",IF(K102&lt;=60,"Due Soon","OK")))))))</f>
        <v/>
      </c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4">
        <f>IF(AND(G103="",H103=""),"",IF(G103="",H103-TODAY(),IF(H103="",G103-TODAY(),MIN(G103,H103)-TODAY())))</f>
        <v/>
      </c>
      <c r="L103" s="4">
        <f>IF(OR(G103="",H103=""),"Missing Date",IF(I103="Complete","Complete",IF(AND(F103&lt;&gt;"",D103&lt;&gt;"",F103&lt;&gt;D103),"Model Mismatch",IF(AND(G103&lt;TODAY(),H103&lt;TODAY()),"Overdue",IF(H103&lt;TODAY(),"Clearance Expired",IF(G103&lt;TODAY(),"Fit Test Expired",IF(K103&lt;=60,"Due Soon","OK")))))))</f>
        <v/>
      </c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4">
        <f>IF(AND(G104="",H104=""),"",IF(G104="",H104-TODAY(),IF(H104="",G104-TODAY(),MIN(G104,H104)-TODAY())))</f>
        <v/>
      </c>
      <c r="L104" s="4">
        <f>IF(OR(G104="",H104=""),"Missing Date",IF(I104="Complete","Complete",IF(AND(F104&lt;&gt;"",D104&lt;&gt;"",F104&lt;&gt;D104),"Model Mismatch",IF(AND(G104&lt;TODAY(),H104&lt;TODAY()),"Overdue",IF(H104&lt;TODAY(),"Clearance Expired",IF(G104&lt;TODAY(),"Fit Test Expired",IF(K104&lt;=60,"Due Soon","OK")))))))</f>
        <v/>
      </c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4">
        <f>IF(AND(G105="",H105=""),"",IF(G105="",H105-TODAY(),IF(H105="",G105-TODAY(),MIN(G105,H105)-TODAY())))</f>
        <v/>
      </c>
      <c r="L105" s="4">
        <f>IF(OR(G105="",H105=""),"Missing Date",IF(I105="Complete","Complete",IF(AND(F105&lt;&gt;"",D105&lt;&gt;"",F105&lt;&gt;D105),"Model Mismatch",IF(AND(G105&lt;TODAY(),H105&lt;TODAY()),"Overdue",IF(H105&lt;TODAY(),"Clearance Expired",IF(G105&lt;TODAY(),"Fit Test Expired",IF(K105&lt;=60,"Due Soon","OK")))))))</f>
        <v/>
      </c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4">
        <f>IF(AND(G106="",H106=""),"",IF(G106="",H106-TODAY(),IF(H106="",G106-TODAY(),MIN(G106,H106)-TODAY())))</f>
        <v/>
      </c>
      <c r="L106" s="4">
        <f>IF(OR(G106="",H106=""),"Missing Date",IF(I106="Complete","Complete",IF(AND(F106&lt;&gt;"",D106&lt;&gt;"",F106&lt;&gt;D106),"Model Mismatch",IF(AND(G106&lt;TODAY(),H106&lt;TODAY()),"Overdue",IF(H106&lt;TODAY(),"Clearance Expired",IF(G106&lt;TODAY(),"Fit Test Expired",IF(K106&lt;=60,"Due Soon","OK")))))))</f>
        <v/>
      </c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4">
        <f>IF(AND(G107="",H107=""),"",IF(G107="",H107-TODAY(),IF(H107="",G107-TODAY(),MIN(G107,H107)-TODAY())))</f>
        <v/>
      </c>
      <c r="L107" s="4">
        <f>IF(OR(G107="",H107=""),"Missing Date",IF(I107="Complete","Complete",IF(AND(F107&lt;&gt;"",D107&lt;&gt;"",F107&lt;&gt;D107),"Model Mismatch",IF(AND(G107&lt;TODAY(),H107&lt;TODAY()),"Overdue",IF(H107&lt;TODAY(),"Clearance Expired",IF(G107&lt;TODAY(),"Fit Test Expired",IF(K107&lt;=60,"Due Soon","OK")))))))</f>
        <v/>
      </c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4">
        <f>IF(AND(G108="",H108=""),"",IF(G108="",H108-TODAY(),IF(H108="",G108-TODAY(),MIN(G108,H108)-TODAY())))</f>
        <v/>
      </c>
      <c r="L108" s="4">
        <f>IF(OR(G108="",H108=""),"Missing Date",IF(I108="Complete","Complete",IF(AND(F108&lt;&gt;"",D108&lt;&gt;"",F108&lt;&gt;D108),"Model Mismatch",IF(AND(G108&lt;TODAY(),H108&lt;TODAY()),"Overdue",IF(H108&lt;TODAY(),"Clearance Expired",IF(G108&lt;TODAY(),"Fit Test Expired",IF(K108&lt;=60,"Due Soon","OK")))))))</f>
        <v/>
      </c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4">
        <f>IF(AND(G109="",H109=""),"",IF(G109="",H109-TODAY(),IF(H109="",G109-TODAY(),MIN(G109,H109)-TODAY())))</f>
        <v/>
      </c>
      <c r="L109" s="4">
        <f>IF(OR(G109="",H109=""),"Missing Date",IF(I109="Complete","Complete",IF(AND(F109&lt;&gt;"",D109&lt;&gt;"",F109&lt;&gt;D109),"Model Mismatch",IF(AND(G109&lt;TODAY(),H109&lt;TODAY()),"Overdue",IF(H109&lt;TODAY(),"Clearance Expired",IF(G109&lt;TODAY(),"Fit Test Expired",IF(K109&lt;=60,"Due Soon","OK")))))))</f>
        <v/>
      </c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4">
        <f>IF(AND(G110="",H110=""),"",IF(G110="",H110-TODAY(),IF(H110="",G110-TODAY(),MIN(G110,H110)-TODAY())))</f>
        <v/>
      </c>
      <c r="L110" s="4">
        <f>IF(OR(G110="",H110=""),"Missing Date",IF(I110="Complete","Complete",IF(AND(F110&lt;&gt;"",D110&lt;&gt;"",F110&lt;&gt;D110),"Model Mismatch",IF(AND(G110&lt;TODAY(),H110&lt;TODAY()),"Overdue",IF(H110&lt;TODAY(),"Clearance Expired",IF(G110&lt;TODAY(),"Fit Test Expired",IF(K110&lt;=60,"Due Soon","OK")))))))</f>
        <v/>
      </c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4">
        <f>IF(AND(G111="",H111=""),"",IF(G111="",H111-TODAY(),IF(H111="",G111-TODAY(),MIN(G111,H111)-TODAY())))</f>
        <v/>
      </c>
      <c r="L111" s="4">
        <f>IF(OR(G111="",H111=""),"Missing Date",IF(I111="Complete","Complete",IF(AND(F111&lt;&gt;"",D111&lt;&gt;"",F111&lt;&gt;D111),"Model Mismatch",IF(AND(G111&lt;TODAY(),H111&lt;TODAY()),"Overdue",IF(H111&lt;TODAY(),"Clearance Expired",IF(G111&lt;TODAY(),"Fit Test Expired",IF(K111&lt;=60,"Due Soon","OK")))))))</f>
        <v/>
      </c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4">
        <f>IF(AND(G112="",H112=""),"",IF(G112="",H112-TODAY(),IF(H112="",G112-TODAY(),MIN(G112,H112)-TODAY())))</f>
        <v/>
      </c>
      <c r="L112" s="4">
        <f>IF(OR(G112="",H112=""),"Missing Date",IF(I112="Complete","Complete",IF(AND(F112&lt;&gt;"",D112&lt;&gt;"",F112&lt;&gt;D112),"Model Mismatch",IF(AND(G112&lt;TODAY(),H112&lt;TODAY()),"Overdue",IF(H112&lt;TODAY(),"Clearance Expired",IF(G112&lt;TODAY(),"Fit Test Expired",IF(K112&lt;=60,"Due Soon","OK")))))))</f>
        <v/>
      </c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4">
        <f>IF(AND(G113="",H113=""),"",IF(G113="",H113-TODAY(),IF(H113="",G113-TODAY(),MIN(G113,H113)-TODAY())))</f>
        <v/>
      </c>
      <c r="L113" s="4">
        <f>IF(OR(G113="",H113=""),"Missing Date",IF(I113="Complete","Complete",IF(AND(F113&lt;&gt;"",D113&lt;&gt;"",F113&lt;&gt;D113),"Model Mismatch",IF(AND(G113&lt;TODAY(),H113&lt;TODAY()),"Overdue",IF(H113&lt;TODAY(),"Clearance Expired",IF(G113&lt;TODAY(),"Fit Test Expired",IF(K113&lt;=60,"Due Soon","OK")))))))</f>
        <v/>
      </c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4">
        <f>IF(AND(G114="",H114=""),"",IF(G114="",H114-TODAY(),IF(H114="",G114-TODAY(),MIN(G114,H114)-TODAY())))</f>
        <v/>
      </c>
      <c r="L114" s="4">
        <f>IF(OR(G114="",H114=""),"Missing Date",IF(I114="Complete","Complete",IF(AND(F114&lt;&gt;"",D114&lt;&gt;"",F114&lt;&gt;D114),"Model Mismatch",IF(AND(G114&lt;TODAY(),H114&lt;TODAY()),"Overdue",IF(H114&lt;TODAY(),"Clearance Expired",IF(G114&lt;TODAY(),"Fit Test Expired",IF(K114&lt;=60,"Due Soon","OK")))))))</f>
        <v/>
      </c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4">
        <f>IF(AND(G115="",H115=""),"",IF(G115="",H115-TODAY(),IF(H115="",G115-TODAY(),MIN(G115,H115)-TODAY())))</f>
        <v/>
      </c>
      <c r="L115" s="4">
        <f>IF(OR(G115="",H115=""),"Missing Date",IF(I115="Complete","Complete",IF(AND(F115&lt;&gt;"",D115&lt;&gt;"",F115&lt;&gt;D115),"Model Mismatch",IF(AND(G115&lt;TODAY(),H115&lt;TODAY()),"Overdue",IF(H115&lt;TODAY(),"Clearance Expired",IF(G115&lt;TODAY(),"Fit Test Expired",IF(K115&lt;=60,"Due Soon","OK")))))))</f>
        <v/>
      </c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7" t="n"/>
      <c r="J116" s="7" t="n"/>
      <c r="K116" s="4">
        <f>IF(AND(G116="",H116=""),"",IF(G116="",H116-TODAY(),IF(H116="",G116-TODAY(),MIN(G116,H116)-TODAY())))</f>
        <v/>
      </c>
      <c r="L116" s="4">
        <f>IF(OR(G116="",H116=""),"Missing Date",IF(I116="Complete","Complete",IF(AND(F116&lt;&gt;"",D116&lt;&gt;"",F116&lt;&gt;D116),"Model Mismatch",IF(AND(G116&lt;TODAY(),H116&lt;TODAY()),"Overdue",IF(H116&lt;TODAY(),"Clearance Expired",IF(G116&lt;TODAY(),"Fit Test Expired",IF(K116&lt;=60,"Due Soon","OK")))))))</f>
        <v/>
      </c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7" t="n"/>
      <c r="J117" s="7" t="n"/>
      <c r="K117" s="4">
        <f>IF(AND(G117="",H117=""),"",IF(G117="",H117-TODAY(),IF(H117="",G117-TODAY(),MIN(G117,H117)-TODAY())))</f>
        <v/>
      </c>
      <c r="L117" s="4">
        <f>IF(OR(G117="",H117=""),"Missing Date",IF(I117="Complete","Complete",IF(AND(F117&lt;&gt;"",D117&lt;&gt;"",F117&lt;&gt;D117),"Model Mismatch",IF(AND(G117&lt;TODAY(),H117&lt;TODAY()),"Overdue",IF(H117&lt;TODAY(),"Clearance Expired",IF(G117&lt;TODAY(),"Fit Test Expired",IF(K117&lt;=60,"Due Soon","OK")))))))</f>
        <v/>
      </c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7" t="n"/>
      <c r="J118" s="7" t="n"/>
      <c r="K118" s="4">
        <f>IF(AND(G118="",H118=""),"",IF(G118="",H118-TODAY(),IF(H118="",G118-TODAY(),MIN(G118,H118)-TODAY())))</f>
        <v/>
      </c>
      <c r="L118" s="4">
        <f>IF(OR(G118="",H118=""),"Missing Date",IF(I118="Complete","Complete",IF(AND(F118&lt;&gt;"",D118&lt;&gt;"",F118&lt;&gt;D118),"Model Mismatch",IF(AND(G118&lt;TODAY(),H118&lt;TODAY()),"Overdue",IF(H118&lt;TODAY(),"Clearance Expired",IF(G118&lt;TODAY(),"Fit Test Expired",IF(K118&lt;=60,"Due Soon","OK")))))))</f>
        <v/>
      </c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7" t="n"/>
      <c r="J119" s="7" t="n"/>
      <c r="K119" s="4">
        <f>IF(AND(G119="",H119=""),"",IF(G119="",H119-TODAY(),IF(H119="",G119-TODAY(),MIN(G119,H119)-TODAY())))</f>
        <v/>
      </c>
      <c r="L119" s="4">
        <f>IF(OR(G119="",H119=""),"Missing Date",IF(I119="Complete","Complete",IF(AND(F119&lt;&gt;"",D119&lt;&gt;"",F119&lt;&gt;D119),"Model Mismatch",IF(AND(G119&lt;TODAY(),H119&lt;TODAY()),"Overdue",IF(H119&lt;TODAY(),"Clearance Expired",IF(G119&lt;TODAY(),"Fit Test Expired",IF(K119&lt;=60,"Due Soon","OK")))))))</f>
        <v/>
      </c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7" t="n"/>
      <c r="J120" s="7" t="n"/>
      <c r="K120" s="4">
        <f>IF(AND(G120="",H120=""),"",IF(G120="",H120-TODAY(),IF(H120="",G120-TODAY(),MIN(G120,H120)-TODAY())))</f>
        <v/>
      </c>
      <c r="L120" s="4">
        <f>IF(OR(G120="",H120=""),"Missing Date",IF(I120="Complete","Complete",IF(AND(F120&lt;&gt;"",D120&lt;&gt;"",F120&lt;&gt;D120),"Model Mismatch",IF(AND(G120&lt;TODAY(),H120&lt;TODAY()),"Overdue",IF(H120&lt;TODAY(),"Clearance Expired",IF(G120&lt;TODAY(),"Fit Test Expired",IF(K120&lt;=60,"Due Soon","OK")))))))</f>
        <v/>
      </c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7" t="n"/>
      <c r="J121" s="7" t="n"/>
      <c r="K121" s="4">
        <f>IF(AND(G121="",H121=""),"",IF(G121="",H121-TODAY(),IF(H121="",G121-TODAY(),MIN(G121,H121)-TODAY())))</f>
        <v/>
      </c>
      <c r="L121" s="4">
        <f>IF(OR(G121="",H121=""),"Missing Date",IF(I121="Complete","Complete",IF(AND(F121&lt;&gt;"",D121&lt;&gt;"",F121&lt;&gt;D121),"Model Mismatch",IF(AND(G121&lt;TODAY(),H121&lt;TODAY()),"Overdue",IF(H121&lt;TODAY(),"Clearance Expired",IF(G121&lt;TODAY(),"Fit Test Expired",IF(K121&lt;=60,"Due Soon","OK")))))))</f>
        <v/>
      </c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7" t="n"/>
      <c r="J122" s="7" t="n"/>
      <c r="K122" s="4">
        <f>IF(AND(G122="",H122=""),"",IF(G122="",H122-TODAY(),IF(H122="",G122-TODAY(),MIN(G122,H122)-TODAY())))</f>
        <v/>
      </c>
      <c r="L122" s="4">
        <f>IF(OR(G122="",H122=""),"Missing Date",IF(I122="Complete","Complete",IF(AND(F122&lt;&gt;"",D122&lt;&gt;"",F122&lt;&gt;D122),"Model Mismatch",IF(AND(G122&lt;TODAY(),H122&lt;TODAY()),"Overdue",IF(H122&lt;TODAY(),"Clearance Expired",IF(G122&lt;TODAY(),"Fit Test Expired",IF(K122&lt;=60,"Due Soon","OK")))))))</f>
        <v/>
      </c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7" t="n"/>
      <c r="J123" s="7" t="n"/>
      <c r="K123" s="4">
        <f>IF(AND(G123="",H123=""),"",IF(G123="",H123-TODAY(),IF(H123="",G123-TODAY(),MIN(G123,H123)-TODAY())))</f>
        <v/>
      </c>
      <c r="L123" s="4">
        <f>IF(OR(G123="",H123=""),"Missing Date",IF(I123="Complete","Complete",IF(AND(F123&lt;&gt;"",D123&lt;&gt;"",F123&lt;&gt;D123),"Model Mismatch",IF(AND(G123&lt;TODAY(),H123&lt;TODAY()),"Overdue",IF(H123&lt;TODAY(),"Clearance Expired",IF(G123&lt;TODAY(),"Fit Test Expired",IF(K123&lt;=60,"Due Soon","OK")))))))</f>
        <v/>
      </c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7" t="n"/>
      <c r="J124" s="7" t="n"/>
      <c r="K124" s="4">
        <f>IF(AND(G124="",H124=""),"",IF(G124="",H124-TODAY(),IF(H124="",G124-TODAY(),MIN(G124,H124)-TODAY())))</f>
        <v/>
      </c>
      <c r="L124" s="4">
        <f>IF(OR(G124="",H124=""),"Missing Date",IF(I124="Complete","Complete",IF(AND(F124&lt;&gt;"",D124&lt;&gt;"",F124&lt;&gt;D124),"Model Mismatch",IF(AND(G124&lt;TODAY(),H124&lt;TODAY()),"Overdue",IF(H124&lt;TODAY(),"Clearance Expired",IF(G124&lt;TODAY(),"Fit Test Expired",IF(K124&lt;=60,"Due Soon","OK")))))))</f>
        <v/>
      </c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7" t="n"/>
      <c r="J125" s="7" t="n"/>
      <c r="K125" s="4">
        <f>IF(AND(G125="",H125=""),"",IF(G125="",H125-TODAY(),IF(H125="",G125-TODAY(),MIN(G125,H125)-TODAY())))</f>
        <v/>
      </c>
      <c r="L125" s="4">
        <f>IF(OR(G125="",H125=""),"Missing Date",IF(I125="Complete","Complete",IF(AND(F125&lt;&gt;"",D125&lt;&gt;"",F125&lt;&gt;D125),"Model Mismatch",IF(AND(G125&lt;TODAY(),H125&lt;TODAY()),"Overdue",IF(H125&lt;TODAY(),"Clearance Expired",IF(G125&lt;TODAY(),"Fit Test Expired",IF(K125&lt;=60,"Due Soon","OK")))))))</f>
        <v/>
      </c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7" t="n"/>
      <c r="J126" s="7" t="n"/>
      <c r="K126" s="4">
        <f>IF(AND(G126="",H126=""),"",IF(G126="",H126-TODAY(),IF(H126="",G126-TODAY(),MIN(G126,H126)-TODAY())))</f>
        <v/>
      </c>
      <c r="L126" s="4">
        <f>IF(OR(G126="",H126=""),"Missing Date",IF(I126="Complete","Complete",IF(AND(F126&lt;&gt;"",D126&lt;&gt;"",F126&lt;&gt;D126),"Model Mismatch",IF(AND(G126&lt;TODAY(),H126&lt;TODAY()),"Overdue",IF(H126&lt;TODAY(),"Clearance Expired",IF(G126&lt;TODAY(),"Fit Test Expired",IF(K126&lt;=60,"Due Soon","OK")))))))</f>
        <v/>
      </c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7" t="n"/>
      <c r="J127" s="7" t="n"/>
      <c r="K127" s="4">
        <f>IF(AND(G127="",H127=""),"",IF(G127="",H127-TODAY(),IF(H127="",G127-TODAY(),MIN(G127,H127)-TODAY())))</f>
        <v/>
      </c>
      <c r="L127" s="4">
        <f>IF(OR(G127="",H127=""),"Missing Date",IF(I127="Complete","Complete",IF(AND(F127&lt;&gt;"",D127&lt;&gt;"",F127&lt;&gt;D127),"Model Mismatch",IF(AND(G127&lt;TODAY(),H127&lt;TODAY()),"Overdue",IF(H127&lt;TODAY(),"Clearance Expired",IF(G127&lt;TODAY(),"Fit Test Expired",IF(K127&lt;=60,"Due Soon","OK")))))))</f>
        <v/>
      </c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7" t="n"/>
      <c r="J128" s="7" t="n"/>
      <c r="K128" s="4">
        <f>IF(AND(G128="",H128=""),"",IF(G128="",H128-TODAY(),IF(H128="",G128-TODAY(),MIN(G128,H128)-TODAY())))</f>
        <v/>
      </c>
      <c r="L128" s="4">
        <f>IF(OR(G128="",H128=""),"Missing Date",IF(I128="Complete","Complete",IF(AND(F128&lt;&gt;"",D128&lt;&gt;"",F128&lt;&gt;D128),"Model Mismatch",IF(AND(G128&lt;TODAY(),H128&lt;TODAY()),"Overdue",IF(H128&lt;TODAY(),"Clearance Expired",IF(G128&lt;TODAY(),"Fit Test Expired",IF(K128&lt;=60,"Due Soon","OK")))))))</f>
        <v/>
      </c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4">
        <f>IF(AND(G129="",H129=""),"",IF(G129="",H129-TODAY(),IF(H129="",G129-TODAY(),MIN(G129,H129)-TODAY())))</f>
        <v/>
      </c>
      <c r="L129" s="4">
        <f>IF(OR(G129="",H129=""),"Missing Date",IF(I129="Complete","Complete",IF(AND(F129&lt;&gt;"",D129&lt;&gt;"",F129&lt;&gt;D129),"Model Mismatch",IF(AND(G129&lt;TODAY(),H129&lt;TODAY()),"Overdue",IF(H129&lt;TODAY(),"Clearance Expired",IF(G129&lt;TODAY(),"Fit Test Expired",IF(K129&lt;=60,"Due Soon","OK")))))))</f>
        <v/>
      </c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7" t="n"/>
      <c r="J130" s="7" t="n"/>
      <c r="K130" s="4">
        <f>IF(AND(G130="",H130=""),"",IF(G130="",H130-TODAY(),IF(H130="",G130-TODAY(),MIN(G130,H130)-TODAY())))</f>
        <v/>
      </c>
      <c r="L130" s="4">
        <f>IF(OR(G130="",H130=""),"Missing Date",IF(I130="Complete","Complete",IF(AND(F130&lt;&gt;"",D130&lt;&gt;"",F130&lt;&gt;D130),"Model Mismatch",IF(AND(G130&lt;TODAY(),H130&lt;TODAY()),"Overdue",IF(H130&lt;TODAY(),"Clearance Expired",IF(G130&lt;TODAY(),"Fit Test Expired",IF(K130&lt;=60,"Due Soon","OK")))))))</f>
        <v/>
      </c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7" t="n"/>
      <c r="J131" s="7" t="n"/>
      <c r="K131" s="4">
        <f>IF(AND(G131="",H131=""),"",IF(G131="",H131-TODAY(),IF(H131="",G131-TODAY(),MIN(G131,H131)-TODAY())))</f>
        <v/>
      </c>
      <c r="L131" s="4">
        <f>IF(OR(G131="",H131=""),"Missing Date",IF(I131="Complete","Complete",IF(AND(F131&lt;&gt;"",D131&lt;&gt;"",F131&lt;&gt;D131),"Model Mismatch",IF(AND(G131&lt;TODAY(),H131&lt;TODAY()),"Overdue",IF(H131&lt;TODAY(),"Clearance Expired",IF(G131&lt;TODAY(),"Fit Test Expired",IF(K131&lt;=60,"Due Soon","OK")))))))</f>
        <v/>
      </c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7" t="n"/>
      <c r="J132" s="7" t="n"/>
      <c r="K132" s="4">
        <f>IF(AND(G132="",H132=""),"",IF(G132="",H132-TODAY(),IF(H132="",G132-TODAY(),MIN(G132,H132)-TODAY())))</f>
        <v/>
      </c>
      <c r="L132" s="4">
        <f>IF(OR(G132="",H132=""),"Missing Date",IF(I132="Complete","Complete",IF(AND(F132&lt;&gt;"",D132&lt;&gt;"",F132&lt;&gt;D132),"Model Mismatch",IF(AND(G132&lt;TODAY(),H132&lt;TODAY()),"Overdue",IF(H132&lt;TODAY(),"Clearance Expired",IF(G132&lt;TODAY(),"Fit Test Expired",IF(K132&lt;=60,"Due Soon","OK")))))))</f>
        <v/>
      </c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7" t="n"/>
      <c r="J133" s="7" t="n"/>
      <c r="K133" s="4">
        <f>IF(AND(G133="",H133=""),"",IF(G133="",H133-TODAY(),IF(H133="",G133-TODAY(),MIN(G133,H133)-TODAY())))</f>
        <v/>
      </c>
      <c r="L133" s="4">
        <f>IF(OR(G133="",H133=""),"Missing Date",IF(I133="Complete","Complete",IF(AND(F133&lt;&gt;"",D133&lt;&gt;"",F133&lt;&gt;D133),"Model Mismatch",IF(AND(G133&lt;TODAY(),H133&lt;TODAY()),"Overdue",IF(H133&lt;TODAY(),"Clearance Expired",IF(G133&lt;TODAY(),"Fit Test Expired",IF(K133&lt;=60,"Due Soon","OK")))))))</f>
        <v/>
      </c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7" t="n"/>
      <c r="J134" s="7" t="n"/>
      <c r="K134" s="4">
        <f>IF(AND(G134="",H134=""),"",IF(G134="",H134-TODAY(),IF(H134="",G134-TODAY(),MIN(G134,H134)-TODAY())))</f>
        <v/>
      </c>
      <c r="L134" s="4">
        <f>IF(OR(G134="",H134=""),"Missing Date",IF(I134="Complete","Complete",IF(AND(F134&lt;&gt;"",D134&lt;&gt;"",F134&lt;&gt;D134),"Model Mismatch",IF(AND(G134&lt;TODAY(),H134&lt;TODAY()),"Overdue",IF(H134&lt;TODAY(),"Clearance Expired",IF(G134&lt;TODAY(),"Fit Test Expired",IF(K134&lt;=60,"Due Soon","OK")))))))</f>
        <v/>
      </c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7" t="n"/>
      <c r="J135" s="7" t="n"/>
      <c r="K135" s="4">
        <f>IF(AND(G135="",H135=""),"",IF(G135="",H135-TODAY(),IF(H135="",G135-TODAY(),MIN(G135,H135)-TODAY())))</f>
        <v/>
      </c>
      <c r="L135" s="4">
        <f>IF(OR(G135="",H135=""),"Missing Date",IF(I135="Complete","Complete",IF(AND(F135&lt;&gt;"",D135&lt;&gt;"",F135&lt;&gt;D135),"Model Mismatch",IF(AND(G135&lt;TODAY(),H135&lt;TODAY()),"Overdue",IF(H135&lt;TODAY(),"Clearance Expired",IF(G135&lt;TODAY(),"Fit Test Expired",IF(K135&lt;=60,"Due Soon","OK")))))))</f>
        <v/>
      </c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7" t="n"/>
      <c r="J136" s="7" t="n"/>
      <c r="K136" s="4">
        <f>IF(AND(G136="",H136=""),"",IF(G136="",H136-TODAY(),IF(H136="",G136-TODAY(),MIN(G136,H136)-TODAY())))</f>
        <v/>
      </c>
      <c r="L136" s="4">
        <f>IF(OR(G136="",H136=""),"Missing Date",IF(I136="Complete","Complete",IF(AND(F136&lt;&gt;"",D136&lt;&gt;"",F136&lt;&gt;D136),"Model Mismatch",IF(AND(G136&lt;TODAY(),H136&lt;TODAY()),"Overdue",IF(H136&lt;TODAY(),"Clearance Expired",IF(G136&lt;TODAY(),"Fit Test Expired",IF(K136&lt;=60,"Due Soon","OK")))))))</f>
        <v/>
      </c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7" t="n"/>
      <c r="J137" s="7" t="n"/>
      <c r="K137" s="4">
        <f>IF(AND(G137="",H137=""),"",IF(G137="",H137-TODAY(),IF(H137="",G137-TODAY(),MIN(G137,H137)-TODAY())))</f>
        <v/>
      </c>
      <c r="L137" s="4">
        <f>IF(OR(G137="",H137=""),"Missing Date",IF(I137="Complete","Complete",IF(AND(F137&lt;&gt;"",D137&lt;&gt;"",F137&lt;&gt;D137),"Model Mismatch",IF(AND(G137&lt;TODAY(),H137&lt;TODAY()),"Overdue",IF(H137&lt;TODAY(),"Clearance Expired",IF(G137&lt;TODAY(),"Fit Test Expired",IF(K137&lt;=60,"Due Soon","OK")))))))</f>
        <v/>
      </c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7" t="n"/>
      <c r="J138" s="7" t="n"/>
      <c r="K138" s="4">
        <f>IF(AND(G138="",H138=""),"",IF(G138="",H138-TODAY(),IF(H138="",G138-TODAY(),MIN(G138,H138)-TODAY())))</f>
        <v/>
      </c>
      <c r="L138" s="4">
        <f>IF(OR(G138="",H138=""),"Missing Date",IF(I138="Complete","Complete",IF(AND(F138&lt;&gt;"",D138&lt;&gt;"",F138&lt;&gt;D138),"Model Mismatch",IF(AND(G138&lt;TODAY(),H138&lt;TODAY()),"Overdue",IF(H138&lt;TODAY(),"Clearance Expired",IF(G138&lt;TODAY(),"Fit Test Expired",IF(K138&lt;=60,"Due Soon","OK")))))))</f>
        <v/>
      </c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7" t="n"/>
      <c r="J139" s="7" t="n"/>
      <c r="K139" s="4">
        <f>IF(AND(G139="",H139=""),"",IF(G139="",H139-TODAY(),IF(H139="",G139-TODAY(),MIN(G139,H139)-TODAY())))</f>
        <v/>
      </c>
      <c r="L139" s="4">
        <f>IF(OR(G139="",H139=""),"Missing Date",IF(I139="Complete","Complete",IF(AND(F139&lt;&gt;"",D139&lt;&gt;"",F139&lt;&gt;D139),"Model Mismatch",IF(AND(G139&lt;TODAY(),H139&lt;TODAY()),"Overdue",IF(H139&lt;TODAY(),"Clearance Expired",IF(G139&lt;TODAY(),"Fit Test Expired",IF(K139&lt;=60,"Due Soon","OK")))))))</f>
        <v/>
      </c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7" t="n"/>
      <c r="J140" s="7" t="n"/>
      <c r="K140" s="4">
        <f>IF(AND(G140="",H140=""),"",IF(G140="",H140-TODAY(),IF(H140="",G140-TODAY(),MIN(G140,H140)-TODAY())))</f>
        <v/>
      </c>
      <c r="L140" s="4">
        <f>IF(OR(G140="",H140=""),"Missing Date",IF(I140="Complete","Complete",IF(AND(F140&lt;&gt;"",D140&lt;&gt;"",F140&lt;&gt;D140),"Model Mismatch",IF(AND(G140&lt;TODAY(),H140&lt;TODAY()),"Overdue",IF(H140&lt;TODAY(),"Clearance Expired",IF(G140&lt;TODAY(),"Fit Test Expired",IF(K140&lt;=60,"Due Soon","OK")))))))</f>
        <v/>
      </c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7" t="n"/>
      <c r="J141" s="7" t="n"/>
      <c r="K141" s="4">
        <f>IF(AND(G141="",H141=""),"",IF(G141="",H141-TODAY(),IF(H141="",G141-TODAY(),MIN(G141,H141)-TODAY())))</f>
        <v/>
      </c>
      <c r="L141" s="4">
        <f>IF(OR(G141="",H141=""),"Missing Date",IF(I141="Complete","Complete",IF(AND(F141&lt;&gt;"",D141&lt;&gt;"",F141&lt;&gt;D141),"Model Mismatch",IF(AND(G141&lt;TODAY(),H141&lt;TODAY()),"Overdue",IF(H141&lt;TODAY(),"Clearance Expired",IF(G141&lt;TODAY(),"Fit Test Expired",IF(K141&lt;=60,"Due Soon","OK")))))))</f>
        <v/>
      </c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7" t="n"/>
      <c r="J142" s="7" t="n"/>
      <c r="K142" s="4">
        <f>IF(AND(G142="",H142=""),"",IF(G142="",H142-TODAY(),IF(H142="",G142-TODAY(),MIN(G142,H142)-TODAY())))</f>
        <v/>
      </c>
      <c r="L142" s="4">
        <f>IF(OR(G142="",H142=""),"Missing Date",IF(I142="Complete","Complete",IF(AND(F142&lt;&gt;"",D142&lt;&gt;"",F142&lt;&gt;D142),"Model Mismatch",IF(AND(G142&lt;TODAY(),H142&lt;TODAY()),"Overdue",IF(H142&lt;TODAY(),"Clearance Expired",IF(G142&lt;TODAY(),"Fit Test Expired",IF(K142&lt;=60,"Due Soon","OK")))))))</f>
        <v/>
      </c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7" t="n"/>
      <c r="J143" s="7" t="n"/>
      <c r="K143" s="4">
        <f>IF(AND(G143="",H143=""),"",IF(G143="",H143-TODAY(),IF(H143="",G143-TODAY(),MIN(G143,H143)-TODAY())))</f>
        <v/>
      </c>
      <c r="L143" s="4">
        <f>IF(OR(G143="",H143=""),"Missing Date",IF(I143="Complete","Complete",IF(AND(F143&lt;&gt;"",D143&lt;&gt;"",F143&lt;&gt;D143),"Model Mismatch",IF(AND(G143&lt;TODAY(),H143&lt;TODAY()),"Overdue",IF(H143&lt;TODAY(),"Clearance Expired",IF(G143&lt;TODAY(),"Fit Test Expired",IF(K143&lt;=60,"Due Soon","OK")))))))</f>
        <v/>
      </c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7" t="n"/>
      <c r="J144" s="7" t="n"/>
      <c r="K144" s="4">
        <f>IF(AND(G144="",H144=""),"",IF(G144="",H144-TODAY(),IF(H144="",G144-TODAY(),MIN(G144,H144)-TODAY())))</f>
        <v/>
      </c>
      <c r="L144" s="4">
        <f>IF(OR(G144="",H144=""),"Missing Date",IF(I144="Complete","Complete",IF(AND(F144&lt;&gt;"",D144&lt;&gt;"",F144&lt;&gt;D144),"Model Mismatch",IF(AND(G144&lt;TODAY(),H144&lt;TODAY()),"Overdue",IF(H144&lt;TODAY(),"Clearance Expired",IF(G144&lt;TODAY(),"Fit Test Expired",IF(K144&lt;=60,"Due Soon","OK")))))))</f>
        <v/>
      </c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7" t="n"/>
      <c r="J145" s="7" t="n"/>
      <c r="K145" s="4">
        <f>IF(AND(G145="",H145=""),"",IF(G145="",H145-TODAY(),IF(H145="",G145-TODAY(),MIN(G145,H145)-TODAY())))</f>
        <v/>
      </c>
      <c r="L145" s="4">
        <f>IF(OR(G145="",H145=""),"Missing Date",IF(I145="Complete","Complete",IF(AND(F145&lt;&gt;"",D145&lt;&gt;"",F145&lt;&gt;D145),"Model Mismatch",IF(AND(G145&lt;TODAY(),H145&lt;TODAY()),"Overdue",IF(H145&lt;TODAY(),"Clearance Expired",IF(G145&lt;TODAY(),"Fit Test Expired",IF(K145&lt;=60,"Due Soon","OK")))))))</f>
        <v/>
      </c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7" t="n"/>
      <c r="J146" s="7" t="n"/>
      <c r="K146" s="4">
        <f>IF(AND(G146="",H146=""),"",IF(G146="",H146-TODAY(),IF(H146="",G146-TODAY(),MIN(G146,H146)-TODAY())))</f>
        <v/>
      </c>
      <c r="L146" s="4">
        <f>IF(OR(G146="",H146=""),"Missing Date",IF(I146="Complete","Complete",IF(AND(F146&lt;&gt;"",D146&lt;&gt;"",F146&lt;&gt;D146),"Model Mismatch",IF(AND(G146&lt;TODAY(),H146&lt;TODAY()),"Overdue",IF(H146&lt;TODAY(),"Clearance Expired",IF(G146&lt;TODAY(),"Fit Test Expired",IF(K146&lt;=60,"Due Soon","OK")))))))</f>
        <v/>
      </c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7" t="n"/>
      <c r="J147" s="7" t="n"/>
      <c r="K147" s="4">
        <f>IF(AND(G147="",H147=""),"",IF(G147="",H147-TODAY(),IF(H147="",G147-TODAY(),MIN(G147,H147)-TODAY())))</f>
        <v/>
      </c>
      <c r="L147" s="4">
        <f>IF(OR(G147="",H147=""),"Missing Date",IF(I147="Complete","Complete",IF(AND(F147&lt;&gt;"",D147&lt;&gt;"",F147&lt;&gt;D147),"Model Mismatch",IF(AND(G147&lt;TODAY(),H147&lt;TODAY()),"Overdue",IF(H147&lt;TODAY(),"Clearance Expired",IF(G147&lt;TODAY(),"Fit Test Expired",IF(K147&lt;=60,"Due Soon","OK")))))))</f>
        <v/>
      </c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7" t="n"/>
      <c r="J148" s="7" t="n"/>
      <c r="K148" s="4">
        <f>IF(AND(G148="",H148=""),"",IF(G148="",H148-TODAY(),IF(H148="",G148-TODAY(),MIN(G148,H148)-TODAY())))</f>
        <v/>
      </c>
      <c r="L148" s="4">
        <f>IF(OR(G148="",H148=""),"Missing Date",IF(I148="Complete","Complete",IF(AND(F148&lt;&gt;"",D148&lt;&gt;"",F148&lt;&gt;D148),"Model Mismatch",IF(AND(G148&lt;TODAY(),H148&lt;TODAY()),"Overdue",IF(H148&lt;TODAY(),"Clearance Expired",IF(G148&lt;TODAY(),"Fit Test Expired",IF(K148&lt;=60,"Due Soon","OK")))))))</f>
        <v/>
      </c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7" t="n"/>
      <c r="J149" s="7" t="n"/>
      <c r="K149" s="4">
        <f>IF(AND(G149="",H149=""),"",IF(G149="",H149-TODAY(),IF(H149="",G149-TODAY(),MIN(G149,H149)-TODAY())))</f>
        <v/>
      </c>
      <c r="L149" s="4">
        <f>IF(OR(G149="",H149=""),"Missing Date",IF(I149="Complete","Complete",IF(AND(F149&lt;&gt;"",D149&lt;&gt;"",F149&lt;&gt;D149),"Model Mismatch",IF(AND(G149&lt;TODAY(),H149&lt;TODAY()),"Overdue",IF(H149&lt;TODAY(),"Clearance Expired",IF(G149&lt;TODAY(),"Fit Test Expired",IF(K149&lt;=60,"Due Soon","OK")))))))</f>
        <v/>
      </c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7" t="n"/>
      <c r="J150" s="7" t="n"/>
      <c r="K150" s="4">
        <f>IF(AND(G150="",H150=""),"",IF(G150="",H150-TODAY(),IF(H150="",G150-TODAY(),MIN(G150,H150)-TODAY())))</f>
        <v/>
      </c>
      <c r="L150" s="4">
        <f>IF(OR(G150="",H150=""),"Missing Date",IF(I150="Complete","Complete",IF(AND(F150&lt;&gt;"",D150&lt;&gt;"",F150&lt;&gt;D150),"Model Mismatch",IF(AND(G150&lt;TODAY(),H150&lt;TODAY()),"Overdue",IF(H150&lt;TODAY(),"Clearance Expired",IF(G150&lt;TODAY(),"Fit Test Expired",IF(K150&lt;=60,"Due Soon","OK")))))))</f>
        <v/>
      </c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7" t="n"/>
      <c r="J151" s="7" t="n"/>
      <c r="K151" s="4">
        <f>IF(AND(G151="",H151=""),"",IF(G151="",H151-TODAY(),IF(H151="",G151-TODAY(),MIN(G151,H151)-TODAY())))</f>
        <v/>
      </c>
      <c r="L151" s="4">
        <f>IF(OR(G151="",H151=""),"Missing Date",IF(I151="Complete","Complete",IF(AND(F151&lt;&gt;"",D151&lt;&gt;"",F151&lt;&gt;D151),"Model Mismatch",IF(AND(G151&lt;TODAY(),H151&lt;TODAY()),"Overdue",IF(H151&lt;TODAY(),"Clearance Expired",IF(G151&lt;TODAY(),"Fit Test Expired",IF(K151&lt;=60,"Due Soon","OK")))))))</f>
        <v/>
      </c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7" t="n"/>
      <c r="J152" s="7" t="n"/>
      <c r="K152" s="4">
        <f>IF(AND(G152="",H152=""),"",IF(G152="",H152-TODAY(),IF(H152="",G152-TODAY(),MIN(G152,H152)-TODAY())))</f>
        <v/>
      </c>
      <c r="L152" s="4">
        <f>IF(OR(G152="",H152=""),"Missing Date",IF(I152="Complete","Complete",IF(AND(F152&lt;&gt;"",D152&lt;&gt;"",F152&lt;&gt;D152),"Model Mismatch",IF(AND(G152&lt;TODAY(),H152&lt;TODAY()),"Overdue",IF(H152&lt;TODAY(),"Clearance Expired",IF(G152&lt;TODAY(),"Fit Test Expired",IF(K152&lt;=60,"Due Soon","OK")))))))</f>
        <v/>
      </c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7" t="n"/>
      <c r="J153" s="7" t="n"/>
      <c r="K153" s="4">
        <f>IF(AND(G153="",H153=""),"",IF(G153="",H153-TODAY(),IF(H153="",G153-TODAY(),MIN(G153,H153)-TODAY())))</f>
        <v/>
      </c>
      <c r="L153" s="4">
        <f>IF(OR(G153="",H153=""),"Missing Date",IF(I153="Complete","Complete",IF(AND(F153&lt;&gt;"",D153&lt;&gt;"",F153&lt;&gt;D153),"Model Mismatch",IF(AND(G153&lt;TODAY(),H153&lt;TODAY()),"Overdue",IF(H153&lt;TODAY(),"Clearance Expired",IF(G153&lt;TODAY(),"Fit Test Expired",IF(K153&lt;=60,"Due Soon","OK")))))))</f>
        <v/>
      </c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7" t="n"/>
      <c r="J154" s="7" t="n"/>
      <c r="K154" s="4">
        <f>IF(AND(G154="",H154=""),"",IF(G154="",H154-TODAY(),IF(H154="",G154-TODAY(),MIN(G154,H154)-TODAY())))</f>
        <v/>
      </c>
      <c r="L154" s="4">
        <f>IF(OR(G154="",H154=""),"Missing Date",IF(I154="Complete","Complete",IF(AND(F154&lt;&gt;"",D154&lt;&gt;"",F154&lt;&gt;D154),"Model Mismatch",IF(AND(G154&lt;TODAY(),H154&lt;TODAY()),"Overdue",IF(H154&lt;TODAY(),"Clearance Expired",IF(G154&lt;TODAY(),"Fit Test Expired",IF(K154&lt;=60,"Due Soon","OK")))))))</f>
        <v/>
      </c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7" t="n"/>
      <c r="J155" s="7" t="n"/>
      <c r="K155" s="4">
        <f>IF(AND(G155="",H155=""),"",IF(G155="",H155-TODAY(),IF(H155="",G155-TODAY(),MIN(G155,H155)-TODAY())))</f>
        <v/>
      </c>
      <c r="L155" s="4">
        <f>IF(OR(G155="",H155=""),"Missing Date",IF(I155="Complete","Complete",IF(AND(F155&lt;&gt;"",D155&lt;&gt;"",F155&lt;&gt;D155),"Model Mismatch",IF(AND(G155&lt;TODAY(),H155&lt;TODAY()),"Overdue",IF(H155&lt;TODAY(),"Clearance Expired",IF(G155&lt;TODAY(),"Fit Test Expired",IF(K155&lt;=60,"Due Soon","OK")))))))</f>
        <v/>
      </c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7" t="n"/>
      <c r="J156" s="7" t="n"/>
      <c r="K156" s="4">
        <f>IF(AND(G156="",H156=""),"",IF(G156="",H156-TODAY(),IF(H156="",G156-TODAY(),MIN(G156,H156)-TODAY())))</f>
        <v/>
      </c>
      <c r="L156" s="4">
        <f>IF(OR(G156="",H156=""),"Missing Date",IF(I156="Complete","Complete",IF(AND(F156&lt;&gt;"",D156&lt;&gt;"",F156&lt;&gt;D156),"Model Mismatch",IF(AND(G156&lt;TODAY(),H156&lt;TODAY()),"Overdue",IF(H156&lt;TODAY(),"Clearance Expired",IF(G156&lt;TODAY(),"Fit Test Expired",IF(K156&lt;=60,"Due Soon","OK")))))))</f>
        <v/>
      </c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7" t="n"/>
      <c r="J157" s="7" t="n"/>
      <c r="K157" s="4">
        <f>IF(AND(G157="",H157=""),"",IF(G157="",H157-TODAY(),IF(H157="",G157-TODAY(),MIN(G157,H157)-TODAY())))</f>
        <v/>
      </c>
      <c r="L157" s="4">
        <f>IF(OR(G157="",H157=""),"Missing Date",IF(I157="Complete","Complete",IF(AND(F157&lt;&gt;"",D157&lt;&gt;"",F157&lt;&gt;D157),"Model Mismatch",IF(AND(G157&lt;TODAY(),H157&lt;TODAY()),"Overdue",IF(H157&lt;TODAY(),"Clearance Expired",IF(G157&lt;TODAY(),"Fit Test Expired",IF(K157&lt;=60,"Due Soon","OK")))))))</f>
        <v/>
      </c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7" t="n"/>
      <c r="J158" s="7" t="n"/>
      <c r="K158" s="4">
        <f>IF(AND(G158="",H158=""),"",IF(G158="",H158-TODAY(),IF(H158="",G158-TODAY(),MIN(G158,H158)-TODAY())))</f>
        <v/>
      </c>
      <c r="L158" s="4">
        <f>IF(OR(G158="",H158=""),"Missing Date",IF(I158="Complete","Complete",IF(AND(F158&lt;&gt;"",D158&lt;&gt;"",F158&lt;&gt;D158),"Model Mismatch",IF(AND(G158&lt;TODAY(),H158&lt;TODAY()),"Overdue",IF(H158&lt;TODAY(),"Clearance Expired",IF(G158&lt;TODAY(),"Fit Test Expired",IF(K158&lt;=60,"Due Soon","OK")))))))</f>
        <v/>
      </c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7" t="n"/>
      <c r="J159" s="7" t="n"/>
      <c r="K159" s="4">
        <f>IF(AND(G159="",H159=""),"",IF(G159="",H159-TODAY(),IF(H159="",G159-TODAY(),MIN(G159,H159)-TODAY())))</f>
        <v/>
      </c>
      <c r="L159" s="4">
        <f>IF(OR(G159="",H159=""),"Missing Date",IF(I159="Complete","Complete",IF(AND(F159&lt;&gt;"",D159&lt;&gt;"",F159&lt;&gt;D159),"Model Mismatch",IF(AND(G159&lt;TODAY(),H159&lt;TODAY()),"Overdue",IF(H159&lt;TODAY(),"Clearance Expired",IF(G159&lt;TODAY(),"Fit Test Expired",IF(K159&lt;=60,"Due Soon","OK")))))))</f>
        <v/>
      </c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7" t="n"/>
      <c r="J160" s="7" t="n"/>
      <c r="K160" s="4">
        <f>IF(AND(G160="",H160=""),"",IF(G160="",H160-TODAY(),IF(H160="",G160-TODAY(),MIN(G160,H160)-TODAY())))</f>
        <v/>
      </c>
      <c r="L160" s="4">
        <f>IF(OR(G160="",H160=""),"Missing Date",IF(I160="Complete","Complete",IF(AND(F160&lt;&gt;"",D160&lt;&gt;"",F160&lt;&gt;D160),"Model Mismatch",IF(AND(G160&lt;TODAY(),H160&lt;TODAY()),"Overdue",IF(H160&lt;TODAY(),"Clearance Expired",IF(G160&lt;TODAY(),"Fit Test Expired",IF(K160&lt;=60,"Due Soon","OK")))))))</f>
        <v/>
      </c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7" t="n"/>
      <c r="J161" s="7" t="n"/>
      <c r="K161" s="4">
        <f>IF(AND(G161="",H161=""),"",IF(G161="",H161-TODAY(),IF(H161="",G161-TODAY(),MIN(G161,H161)-TODAY())))</f>
        <v/>
      </c>
      <c r="L161" s="4">
        <f>IF(OR(G161="",H161=""),"Missing Date",IF(I161="Complete","Complete",IF(AND(F161&lt;&gt;"",D161&lt;&gt;"",F161&lt;&gt;D161),"Model Mismatch",IF(AND(G161&lt;TODAY(),H161&lt;TODAY()),"Overdue",IF(H161&lt;TODAY(),"Clearance Expired",IF(G161&lt;TODAY(),"Fit Test Expired",IF(K161&lt;=60,"Due Soon","OK")))))))</f>
        <v/>
      </c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7" t="n"/>
      <c r="J162" s="7" t="n"/>
      <c r="K162" s="4">
        <f>IF(AND(G162="",H162=""),"",IF(G162="",H162-TODAY(),IF(H162="",G162-TODAY(),MIN(G162,H162)-TODAY())))</f>
        <v/>
      </c>
      <c r="L162" s="4">
        <f>IF(OR(G162="",H162=""),"Missing Date",IF(I162="Complete","Complete",IF(AND(F162&lt;&gt;"",D162&lt;&gt;"",F162&lt;&gt;D162),"Model Mismatch",IF(AND(G162&lt;TODAY(),H162&lt;TODAY()),"Overdue",IF(H162&lt;TODAY(),"Clearance Expired",IF(G162&lt;TODAY(),"Fit Test Expired",IF(K162&lt;=60,"Due Soon","OK")))))))</f>
        <v/>
      </c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7" t="n"/>
      <c r="J163" s="7" t="n"/>
      <c r="K163" s="4">
        <f>IF(AND(G163="",H163=""),"",IF(G163="",H163-TODAY(),IF(H163="",G163-TODAY(),MIN(G163,H163)-TODAY())))</f>
        <v/>
      </c>
      <c r="L163" s="4">
        <f>IF(OR(G163="",H163=""),"Missing Date",IF(I163="Complete","Complete",IF(AND(F163&lt;&gt;"",D163&lt;&gt;"",F163&lt;&gt;D163),"Model Mismatch",IF(AND(G163&lt;TODAY(),H163&lt;TODAY()),"Overdue",IF(H163&lt;TODAY(),"Clearance Expired",IF(G163&lt;TODAY(),"Fit Test Expired",IF(K163&lt;=60,"Due Soon","OK")))))))</f>
        <v/>
      </c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7" t="n"/>
      <c r="J164" s="7" t="n"/>
      <c r="K164" s="4">
        <f>IF(AND(G164="",H164=""),"",IF(G164="",H164-TODAY(),IF(H164="",G164-TODAY(),MIN(G164,H164)-TODAY())))</f>
        <v/>
      </c>
      <c r="L164" s="4">
        <f>IF(OR(G164="",H164=""),"Missing Date",IF(I164="Complete","Complete",IF(AND(F164&lt;&gt;"",D164&lt;&gt;"",F164&lt;&gt;D164),"Model Mismatch",IF(AND(G164&lt;TODAY(),H164&lt;TODAY()),"Overdue",IF(H164&lt;TODAY(),"Clearance Expired",IF(G164&lt;TODAY(),"Fit Test Expired",IF(K164&lt;=60,"Due Soon","OK")))))))</f>
        <v/>
      </c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7" t="n"/>
      <c r="J165" s="7" t="n"/>
      <c r="K165" s="4">
        <f>IF(AND(G165="",H165=""),"",IF(G165="",H165-TODAY(),IF(H165="",G165-TODAY(),MIN(G165,H165)-TODAY())))</f>
        <v/>
      </c>
      <c r="L165" s="4">
        <f>IF(OR(G165="",H165=""),"Missing Date",IF(I165="Complete","Complete",IF(AND(F165&lt;&gt;"",D165&lt;&gt;"",F165&lt;&gt;D165),"Model Mismatch",IF(AND(G165&lt;TODAY(),H165&lt;TODAY()),"Overdue",IF(H165&lt;TODAY(),"Clearance Expired",IF(G165&lt;TODAY(),"Fit Test Expired",IF(K165&lt;=60,"Due Soon","OK")))))))</f>
        <v/>
      </c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7" t="n"/>
      <c r="J166" s="7" t="n"/>
      <c r="K166" s="4">
        <f>IF(AND(G166="",H166=""),"",IF(G166="",H166-TODAY(),IF(H166="",G166-TODAY(),MIN(G166,H166)-TODAY())))</f>
        <v/>
      </c>
      <c r="L166" s="4">
        <f>IF(OR(G166="",H166=""),"Missing Date",IF(I166="Complete","Complete",IF(AND(F166&lt;&gt;"",D166&lt;&gt;"",F166&lt;&gt;D166),"Model Mismatch",IF(AND(G166&lt;TODAY(),H166&lt;TODAY()),"Overdue",IF(H166&lt;TODAY(),"Clearance Expired",IF(G166&lt;TODAY(),"Fit Test Expired",IF(K166&lt;=60,"Due Soon","OK")))))))</f>
        <v/>
      </c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7" t="n"/>
      <c r="J167" s="7" t="n"/>
      <c r="K167" s="4">
        <f>IF(AND(G167="",H167=""),"",IF(G167="",H167-TODAY(),IF(H167="",G167-TODAY(),MIN(G167,H167)-TODAY())))</f>
        <v/>
      </c>
      <c r="L167" s="4">
        <f>IF(OR(G167="",H167=""),"Missing Date",IF(I167="Complete","Complete",IF(AND(F167&lt;&gt;"",D167&lt;&gt;"",F167&lt;&gt;D167),"Model Mismatch",IF(AND(G167&lt;TODAY(),H167&lt;TODAY()),"Overdue",IF(H167&lt;TODAY(),"Clearance Expired",IF(G167&lt;TODAY(),"Fit Test Expired",IF(K167&lt;=60,"Due Soon","OK")))))))</f>
        <v/>
      </c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7" t="n"/>
      <c r="J168" s="7" t="n"/>
      <c r="K168" s="4">
        <f>IF(AND(G168="",H168=""),"",IF(G168="",H168-TODAY(),IF(H168="",G168-TODAY(),MIN(G168,H168)-TODAY())))</f>
        <v/>
      </c>
      <c r="L168" s="4">
        <f>IF(OR(G168="",H168=""),"Missing Date",IF(I168="Complete","Complete",IF(AND(F168&lt;&gt;"",D168&lt;&gt;"",F168&lt;&gt;D168),"Model Mismatch",IF(AND(G168&lt;TODAY(),H168&lt;TODAY()),"Overdue",IF(H168&lt;TODAY(),"Clearance Expired",IF(G168&lt;TODAY(),"Fit Test Expired",IF(K168&lt;=60,"Due Soon","OK")))))))</f>
        <v/>
      </c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7" t="n"/>
      <c r="J169" s="7" t="n"/>
      <c r="K169" s="4">
        <f>IF(AND(G169="",H169=""),"",IF(G169="",H169-TODAY(),IF(H169="",G169-TODAY(),MIN(G169,H169)-TODAY())))</f>
        <v/>
      </c>
      <c r="L169" s="4">
        <f>IF(OR(G169="",H169=""),"Missing Date",IF(I169="Complete","Complete",IF(AND(F169&lt;&gt;"",D169&lt;&gt;"",F169&lt;&gt;D169),"Model Mismatch",IF(AND(G169&lt;TODAY(),H169&lt;TODAY()),"Overdue",IF(H169&lt;TODAY(),"Clearance Expired",IF(G169&lt;TODAY(),"Fit Test Expired",IF(K169&lt;=60,"Due Soon","OK")))))))</f>
        <v/>
      </c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7" t="n"/>
      <c r="J170" s="7" t="n"/>
      <c r="K170" s="4">
        <f>IF(AND(G170="",H170=""),"",IF(G170="",H170-TODAY(),IF(H170="",G170-TODAY(),MIN(G170,H170)-TODAY())))</f>
        <v/>
      </c>
      <c r="L170" s="4">
        <f>IF(OR(G170="",H170=""),"Missing Date",IF(I170="Complete","Complete",IF(AND(F170&lt;&gt;"",D170&lt;&gt;"",F170&lt;&gt;D170),"Model Mismatch",IF(AND(G170&lt;TODAY(),H170&lt;TODAY()),"Overdue",IF(H170&lt;TODAY(),"Clearance Expired",IF(G170&lt;TODAY(),"Fit Test Expired",IF(K170&lt;=60,"Due Soon","OK")))))))</f>
        <v/>
      </c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7" t="n"/>
      <c r="J171" s="7" t="n"/>
      <c r="K171" s="4">
        <f>IF(AND(G171="",H171=""),"",IF(G171="",H171-TODAY(),IF(H171="",G171-TODAY(),MIN(G171,H171)-TODAY())))</f>
        <v/>
      </c>
      <c r="L171" s="4">
        <f>IF(OR(G171="",H171=""),"Missing Date",IF(I171="Complete","Complete",IF(AND(F171&lt;&gt;"",D171&lt;&gt;"",F171&lt;&gt;D171),"Model Mismatch",IF(AND(G171&lt;TODAY(),H171&lt;TODAY()),"Overdue",IF(H171&lt;TODAY(),"Clearance Expired",IF(G171&lt;TODAY(),"Fit Test Expired",IF(K171&lt;=60,"Due Soon","OK")))))))</f>
        <v/>
      </c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7" t="n"/>
      <c r="J172" s="7" t="n"/>
      <c r="K172" s="4">
        <f>IF(AND(G172="",H172=""),"",IF(G172="",H172-TODAY(),IF(H172="",G172-TODAY(),MIN(G172,H172)-TODAY())))</f>
        <v/>
      </c>
      <c r="L172" s="4">
        <f>IF(OR(G172="",H172=""),"Missing Date",IF(I172="Complete","Complete",IF(AND(F172&lt;&gt;"",D172&lt;&gt;"",F172&lt;&gt;D172),"Model Mismatch",IF(AND(G172&lt;TODAY(),H172&lt;TODAY()),"Overdue",IF(H172&lt;TODAY(),"Clearance Expired",IF(G172&lt;TODAY(),"Fit Test Expired",IF(K172&lt;=60,"Due Soon","OK")))))))</f>
        <v/>
      </c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7" t="n"/>
      <c r="J173" s="7" t="n"/>
      <c r="K173" s="4">
        <f>IF(AND(G173="",H173=""),"",IF(G173="",H173-TODAY(),IF(H173="",G173-TODAY(),MIN(G173,H173)-TODAY())))</f>
        <v/>
      </c>
      <c r="L173" s="4">
        <f>IF(OR(G173="",H173=""),"Missing Date",IF(I173="Complete","Complete",IF(AND(F173&lt;&gt;"",D173&lt;&gt;"",F173&lt;&gt;D173),"Model Mismatch",IF(AND(G173&lt;TODAY(),H173&lt;TODAY()),"Overdue",IF(H173&lt;TODAY(),"Clearance Expired",IF(G173&lt;TODAY(),"Fit Test Expired",IF(K173&lt;=60,"Due Soon","OK")))))))</f>
        <v/>
      </c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7" t="n"/>
      <c r="J174" s="7" t="n"/>
      <c r="K174" s="4">
        <f>IF(AND(G174="",H174=""),"",IF(G174="",H174-TODAY(),IF(H174="",G174-TODAY(),MIN(G174,H174)-TODAY())))</f>
        <v/>
      </c>
      <c r="L174" s="4">
        <f>IF(OR(G174="",H174=""),"Missing Date",IF(I174="Complete","Complete",IF(AND(F174&lt;&gt;"",D174&lt;&gt;"",F174&lt;&gt;D174),"Model Mismatch",IF(AND(G174&lt;TODAY(),H174&lt;TODAY()),"Overdue",IF(H174&lt;TODAY(),"Clearance Expired",IF(G174&lt;TODAY(),"Fit Test Expired",IF(K174&lt;=60,"Due Soon","OK")))))))</f>
        <v/>
      </c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7" t="n"/>
      <c r="J175" s="7" t="n"/>
      <c r="K175" s="4">
        <f>IF(AND(G175="",H175=""),"",IF(G175="",H175-TODAY(),IF(H175="",G175-TODAY(),MIN(G175,H175)-TODAY())))</f>
        <v/>
      </c>
      <c r="L175" s="4">
        <f>IF(OR(G175="",H175=""),"Missing Date",IF(I175="Complete","Complete",IF(AND(F175&lt;&gt;"",D175&lt;&gt;"",F175&lt;&gt;D175),"Model Mismatch",IF(AND(G175&lt;TODAY(),H175&lt;TODAY()),"Overdue",IF(H175&lt;TODAY(),"Clearance Expired",IF(G175&lt;TODAY(),"Fit Test Expired",IF(K175&lt;=60,"Due Soon","OK")))))))</f>
        <v/>
      </c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7" t="n"/>
      <c r="J176" s="7" t="n"/>
      <c r="K176" s="4">
        <f>IF(AND(G176="",H176=""),"",IF(G176="",H176-TODAY(),IF(H176="",G176-TODAY(),MIN(G176,H176)-TODAY())))</f>
        <v/>
      </c>
      <c r="L176" s="4">
        <f>IF(OR(G176="",H176=""),"Missing Date",IF(I176="Complete","Complete",IF(AND(F176&lt;&gt;"",D176&lt;&gt;"",F176&lt;&gt;D176),"Model Mismatch",IF(AND(G176&lt;TODAY(),H176&lt;TODAY()),"Overdue",IF(H176&lt;TODAY(),"Clearance Expired",IF(G176&lt;TODAY(),"Fit Test Expired",IF(K176&lt;=60,"Due Soon","OK")))))))</f>
        <v/>
      </c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7" t="n"/>
      <c r="J177" s="7" t="n"/>
      <c r="K177" s="4">
        <f>IF(AND(G177="",H177=""),"",IF(G177="",H177-TODAY(),IF(H177="",G177-TODAY(),MIN(G177,H177)-TODAY())))</f>
        <v/>
      </c>
      <c r="L177" s="4">
        <f>IF(OR(G177="",H177=""),"Missing Date",IF(I177="Complete","Complete",IF(AND(F177&lt;&gt;"",D177&lt;&gt;"",F177&lt;&gt;D177),"Model Mismatch",IF(AND(G177&lt;TODAY(),H177&lt;TODAY()),"Overdue",IF(H177&lt;TODAY(),"Clearance Expired",IF(G177&lt;TODAY(),"Fit Test Expired",IF(K177&lt;=60,"Due Soon","OK")))))))</f>
        <v/>
      </c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7" t="n"/>
      <c r="J178" s="7" t="n"/>
      <c r="K178" s="4">
        <f>IF(AND(G178="",H178=""),"",IF(G178="",H178-TODAY(),IF(H178="",G178-TODAY(),MIN(G178,H178)-TODAY())))</f>
        <v/>
      </c>
      <c r="L178" s="4">
        <f>IF(OR(G178="",H178=""),"Missing Date",IF(I178="Complete","Complete",IF(AND(F178&lt;&gt;"",D178&lt;&gt;"",F178&lt;&gt;D178),"Model Mismatch",IF(AND(G178&lt;TODAY(),H178&lt;TODAY()),"Overdue",IF(H178&lt;TODAY(),"Clearance Expired",IF(G178&lt;TODAY(),"Fit Test Expired",IF(K178&lt;=60,"Due Soon","OK")))))))</f>
        <v/>
      </c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7" t="n"/>
      <c r="J179" s="7" t="n"/>
      <c r="K179" s="4">
        <f>IF(AND(G179="",H179=""),"",IF(G179="",H179-TODAY(),IF(H179="",G179-TODAY(),MIN(G179,H179)-TODAY())))</f>
        <v/>
      </c>
      <c r="L179" s="4">
        <f>IF(OR(G179="",H179=""),"Missing Date",IF(I179="Complete","Complete",IF(AND(F179&lt;&gt;"",D179&lt;&gt;"",F179&lt;&gt;D179),"Model Mismatch",IF(AND(G179&lt;TODAY(),H179&lt;TODAY()),"Overdue",IF(H179&lt;TODAY(),"Clearance Expired",IF(G179&lt;TODAY(),"Fit Test Expired",IF(K179&lt;=60,"Due Soon","OK")))))))</f>
        <v/>
      </c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7" t="n"/>
      <c r="J180" s="7" t="n"/>
      <c r="K180" s="4">
        <f>IF(AND(G180="",H180=""),"",IF(G180="",H180-TODAY(),IF(H180="",G180-TODAY(),MIN(G180,H180)-TODAY())))</f>
        <v/>
      </c>
      <c r="L180" s="4">
        <f>IF(OR(G180="",H180=""),"Missing Date",IF(I180="Complete","Complete",IF(AND(F180&lt;&gt;"",D180&lt;&gt;"",F180&lt;&gt;D180),"Model Mismatch",IF(AND(G180&lt;TODAY(),H180&lt;TODAY()),"Overdue",IF(H180&lt;TODAY(),"Clearance Expired",IF(G180&lt;TODAY(),"Fit Test Expired",IF(K180&lt;=60,"Due Soon","OK")))))))</f>
        <v/>
      </c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7" t="n"/>
      <c r="J181" s="7" t="n"/>
      <c r="K181" s="4">
        <f>IF(AND(G181="",H181=""),"",IF(G181="",H181-TODAY(),IF(H181="",G181-TODAY(),MIN(G181,H181)-TODAY())))</f>
        <v/>
      </c>
      <c r="L181" s="4">
        <f>IF(OR(G181="",H181=""),"Missing Date",IF(I181="Complete","Complete",IF(AND(F181&lt;&gt;"",D181&lt;&gt;"",F181&lt;&gt;D181),"Model Mismatch",IF(AND(G181&lt;TODAY(),H181&lt;TODAY()),"Overdue",IF(H181&lt;TODAY(),"Clearance Expired",IF(G181&lt;TODAY(),"Fit Test Expired",IF(K181&lt;=60,"Due Soon","OK")))))))</f>
        <v/>
      </c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7" t="n"/>
      <c r="J182" s="7" t="n"/>
      <c r="K182" s="4">
        <f>IF(AND(G182="",H182=""),"",IF(G182="",H182-TODAY(),IF(H182="",G182-TODAY(),MIN(G182,H182)-TODAY())))</f>
        <v/>
      </c>
      <c r="L182" s="4">
        <f>IF(OR(G182="",H182=""),"Missing Date",IF(I182="Complete","Complete",IF(AND(F182&lt;&gt;"",D182&lt;&gt;"",F182&lt;&gt;D182),"Model Mismatch",IF(AND(G182&lt;TODAY(),H182&lt;TODAY()),"Overdue",IF(H182&lt;TODAY(),"Clearance Expired",IF(G182&lt;TODAY(),"Fit Test Expired",IF(K182&lt;=60,"Due Soon","OK")))))))</f>
        <v/>
      </c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7" t="n"/>
      <c r="J183" s="7" t="n"/>
      <c r="K183" s="4">
        <f>IF(AND(G183="",H183=""),"",IF(G183="",H183-TODAY(),IF(H183="",G183-TODAY(),MIN(G183,H183)-TODAY())))</f>
        <v/>
      </c>
      <c r="L183" s="4">
        <f>IF(OR(G183="",H183=""),"Missing Date",IF(I183="Complete","Complete",IF(AND(F183&lt;&gt;"",D183&lt;&gt;"",F183&lt;&gt;D183),"Model Mismatch",IF(AND(G183&lt;TODAY(),H183&lt;TODAY()),"Overdue",IF(H183&lt;TODAY(),"Clearance Expired",IF(G183&lt;TODAY(),"Fit Test Expired",IF(K183&lt;=60,"Due Soon","OK")))))))</f>
        <v/>
      </c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7" t="n"/>
      <c r="J184" s="7" t="n"/>
      <c r="K184" s="4">
        <f>IF(AND(G184="",H184=""),"",IF(G184="",H184-TODAY(),IF(H184="",G184-TODAY(),MIN(G184,H184)-TODAY())))</f>
        <v/>
      </c>
      <c r="L184" s="4">
        <f>IF(OR(G184="",H184=""),"Missing Date",IF(I184="Complete","Complete",IF(AND(F184&lt;&gt;"",D184&lt;&gt;"",F184&lt;&gt;D184),"Model Mismatch",IF(AND(G184&lt;TODAY(),H184&lt;TODAY()),"Overdue",IF(H184&lt;TODAY(),"Clearance Expired",IF(G184&lt;TODAY(),"Fit Test Expired",IF(K184&lt;=60,"Due Soon","OK")))))))</f>
        <v/>
      </c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7" t="n"/>
      <c r="J185" s="7" t="n"/>
      <c r="K185" s="4">
        <f>IF(AND(G185="",H185=""),"",IF(G185="",H185-TODAY(),IF(H185="",G185-TODAY(),MIN(G185,H185)-TODAY())))</f>
        <v/>
      </c>
      <c r="L185" s="4">
        <f>IF(OR(G185="",H185=""),"Missing Date",IF(I185="Complete","Complete",IF(AND(F185&lt;&gt;"",D185&lt;&gt;"",F185&lt;&gt;D185),"Model Mismatch",IF(AND(G185&lt;TODAY(),H185&lt;TODAY()),"Overdue",IF(H185&lt;TODAY(),"Clearance Expired",IF(G185&lt;TODAY(),"Fit Test Expired",IF(K185&lt;=60,"Due Soon","OK")))))))</f>
        <v/>
      </c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7" t="n"/>
      <c r="J186" s="7" t="n"/>
      <c r="K186" s="4">
        <f>IF(AND(G186="",H186=""),"",IF(G186="",H186-TODAY(),IF(H186="",G186-TODAY(),MIN(G186,H186)-TODAY())))</f>
        <v/>
      </c>
      <c r="L186" s="4">
        <f>IF(OR(G186="",H186=""),"Missing Date",IF(I186="Complete","Complete",IF(AND(F186&lt;&gt;"",D186&lt;&gt;"",F186&lt;&gt;D186),"Model Mismatch",IF(AND(G186&lt;TODAY(),H186&lt;TODAY()),"Overdue",IF(H186&lt;TODAY(),"Clearance Expired",IF(G186&lt;TODAY(),"Fit Test Expired",IF(K186&lt;=60,"Due Soon","OK")))))))</f>
        <v/>
      </c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7" t="n"/>
      <c r="J187" s="7" t="n"/>
      <c r="K187" s="4">
        <f>IF(AND(G187="",H187=""),"",IF(G187="",H187-TODAY(),IF(H187="",G187-TODAY(),MIN(G187,H187)-TODAY())))</f>
        <v/>
      </c>
      <c r="L187" s="4">
        <f>IF(OR(G187="",H187=""),"Missing Date",IF(I187="Complete","Complete",IF(AND(F187&lt;&gt;"",D187&lt;&gt;"",F187&lt;&gt;D187),"Model Mismatch",IF(AND(G187&lt;TODAY(),H187&lt;TODAY()),"Overdue",IF(H187&lt;TODAY(),"Clearance Expired",IF(G187&lt;TODAY(),"Fit Test Expired",IF(K187&lt;=60,"Due Soon","OK")))))))</f>
        <v/>
      </c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7" t="n"/>
      <c r="J188" s="7" t="n"/>
      <c r="K188" s="4">
        <f>IF(AND(G188="",H188=""),"",IF(G188="",H188-TODAY(),IF(H188="",G188-TODAY(),MIN(G188,H188)-TODAY())))</f>
        <v/>
      </c>
      <c r="L188" s="4">
        <f>IF(OR(G188="",H188=""),"Missing Date",IF(I188="Complete","Complete",IF(AND(F188&lt;&gt;"",D188&lt;&gt;"",F188&lt;&gt;D188),"Model Mismatch",IF(AND(G188&lt;TODAY(),H188&lt;TODAY()),"Overdue",IF(H188&lt;TODAY(),"Clearance Expired",IF(G188&lt;TODAY(),"Fit Test Expired",IF(K188&lt;=60,"Due Soon","OK")))))))</f>
        <v/>
      </c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7" t="n"/>
      <c r="J189" s="7" t="n"/>
      <c r="K189" s="4">
        <f>IF(AND(G189="",H189=""),"",IF(G189="",H189-TODAY(),IF(H189="",G189-TODAY(),MIN(G189,H189)-TODAY())))</f>
        <v/>
      </c>
      <c r="L189" s="4">
        <f>IF(OR(G189="",H189=""),"Missing Date",IF(I189="Complete","Complete",IF(AND(F189&lt;&gt;"",D189&lt;&gt;"",F189&lt;&gt;D189),"Model Mismatch",IF(AND(G189&lt;TODAY(),H189&lt;TODAY()),"Overdue",IF(H189&lt;TODAY(),"Clearance Expired",IF(G189&lt;TODAY(),"Fit Test Expired",IF(K189&lt;=60,"Due Soon","OK")))))))</f>
        <v/>
      </c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7" t="n"/>
      <c r="J190" s="7" t="n"/>
      <c r="K190" s="4">
        <f>IF(AND(G190="",H190=""),"",IF(G190="",H190-TODAY(),IF(H190="",G190-TODAY(),MIN(G190,H190)-TODAY())))</f>
        <v/>
      </c>
      <c r="L190" s="4">
        <f>IF(OR(G190="",H190=""),"Missing Date",IF(I190="Complete","Complete",IF(AND(F190&lt;&gt;"",D190&lt;&gt;"",F190&lt;&gt;D190),"Model Mismatch",IF(AND(G190&lt;TODAY(),H190&lt;TODAY()),"Overdue",IF(H190&lt;TODAY(),"Clearance Expired",IF(G190&lt;TODAY(),"Fit Test Expired",IF(K190&lt;=60,"Due Soon","OK")))))))</f>
        <v/>
      </c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7" t="n"/>
      <c r="J191" s="7" t="n"/>
      <c r="K191" s="4">
        <f>IF(AND(G191="",H191=""),"",IF(G191="",H191-TODAY(),IF(H191="",G191-TODAY(),MIN(G191,H191)-TODAY())))</f>
        <v/>
      </c>
      <c r="L191" s="4">
        <f>IF(OR(G191="",H191=""),"Missing Date",IF(I191="Complete","Complete",IF(AND(F191&lt;&gt;"",D191&lt;&gt;"",F191&lt;&gt;D191),"Model Mismatch",IF(AND(G191&lt;TODAY(),H191&lt;TODAY()),"Overdue",IF(H191&lt;TODAY(),"Clearance Expired",IF(G191&lt;TODAY(),"Fit Test Expired",IF(K191&lt;=60,"Due Soon","OK")))))))</f>
        <v/>
      </c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7" t="n"/>
      <c r="J192" s="7" t="n"/>
      <c r="K192" s="4">
        <f>IF(AND(G192="",H192=""),"",IF(G192="",H192-TODAY(),IF(H192="",G192-TODAY(),MIN(G192,H192)-TODAY())))</f>
        <v/>
      </c>
      <c r="L192" s="4">
        <f>IF(OR(G192="",H192=""),"Missing Date",IF(I192="Complete","Complete",IF(AND(F192&lt;&gt;"",D192&lt;&gt;"",F192&lt;&gt;D192),"Model Mismatch",IF(AND(G192&lt;TODAY(),H192&lt;TODAY()),"Overdue",IF(H192&lt;TODAY(),"Clearance Expired",IF(G192&lt;TODAY(),"Fit Test Expired",IF(K192&lt;=60,"Due Soon","OK")))))))</f>
        <v/>
      </c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7" t="n"/>
      <c r="J193" s="7" t="n"/>
      <c r="K193" s="4">
        <f>IF(AND(G193="",H193=""),"",IF(G193="",H193-TODAY(),IF(H193="",G193-TODAY(),MIN(G193,H193)-TODAY())))</f>
        <v/>
      </c>
      <c r="L193" s="4">
        <f>IF(OR(G193="",H193=""),"Missing Date",IF(I193="Complete","Complete",IF(AND(F193&lt;&gt;"",D193&lt;&gt;"",F193&lt;&gt;D193),"Model Mismatch",IF(AND(G193&lt;TODAY(),H193&lt;TODAY()),"Overdue",IF(H193&lt;TODAY(),"Clearance Expired",IF(G193&lt;TODAY(),"Fit Test Expired",IF(K193&lt;=60,"Due Soon","OK")))))))</f>
        <v/>
      </c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7" t="n"/>
      <c r="J194" s="7" t="n"/>
      <c r="K194" s="4">
        <f>IF(AND(G194="",H194=""),"",IF(G194="",H194-TODAY(),IF(H194="",G194-TODAY(),MIN(G194,H194)-TODAY())))</f>
        <v/>
      </c>
      <c r="L194" s="4">
        <f>IF(OR(G194="",H194=""),"Missing Date",IF(I194="Complete","Complete",IF(AND(F194&lt;&gt;"",D194&lt;&gt;"",F194&lt;&gt;D194),"Model Mismatch",IF(AND(G194&lt;TODAY(),H194&lt;TODAY()),"Overdue",IF(H194&lt;TODAY(),"Clearance Expired",IF(G194&lt;TODAY(),"Fit Test Expired",IF(K194&lt;=60,"Due Soon","OK")))))))</f>
        <v/>
      </c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7" t="n"/>
      <c r="J195" s="7" t="n"/>
      <c r="K195" s="4">
        <f>IF(AND(G195="",H195=""),"",IF(G195="",H195-TODAY(),IF(H195="",G195-TODAY(),MIN(G195,H195)-TODAY())))</f>
        <v/>
      </c>
      <c r="L195" s="4">
        <f>IF(OR(G195="",H195=""),"Missing Date",IF(I195="Complete","Complete",IF(AND(F195&lt;&gt;"",D195&lt;&gt;"",F195&lt;&gt;D195),"Model Mismatch",IF(AND(G195&lt;TODAY(),H195&lt;TODAY()),"Overdue",IF(H195&lt;TODAY(),"Clearance Expired",IF(G195&lt;TODAY(),"Fit Test Expired",IF(K195&lt;=60,"Due Soon","OK")))))))</f>
        <v/>
      </c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7" t="n"/>
      <c r="J196" s="7" t="n"/>
      <c r="K196" s="4">
        <f>IF(AND(G196="",H196=""),"",IF(G196="",H196-TODAY(),IF(H196="",G196-TODAY(),MIN(G196,H196)-TODAY())))</f>
        <v/>
      </c>
      <c r="L196" s="4">
        <f>IF(OR(G196="",H196=""),"Missing Date",IF(I196="Complete","Complete",IF(AND(F196&lt;&gt;"",D196&lt;&gt;"",F196&lt;&gt;D196),"Model Mismatch",IF(AND(G196&lt;TODAY(),H196&lt;TODAY()),"Overdue",IF(H196&lt;TODAY(),"Clearance Expired",IF(G196&lt;TODAY(),"Fit Test Expired",IF(K196&lt;=60,"Due Soon","OK")))))))</f>
        <v/>
      </c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7" t="n"/>
      <c r="J197" s="7" t="n"/>
      <c r="K197" s="4">
        <f>IF(AND(G197="",H197=""),"",IF(G197="",H197-TODAY(),IF(H197="",G197-TODAY(),MIN(G197,H197)-TODAY())))</f>
        <v/>
      </c>
      <c r="L197" s="4">
        <f>IF(OR(G197="",H197=""),"Missing Date",IF(I197="Complete","Complete",IF(AND(F197&lt;&gt;"",D197&lt;&gt;"",F197&lt;&gt;D197),"Model Mismatch",IF(AND(G197&lt;TODAY(),H197&lt;TODAY()),"Overdue",IF(H197&lt;TODAY(),"Clearance Expired",IF(G197&lt;TODAY(),"Fit Test Expired",IF(K197&lt;=60,"Due Soon","OK")))))))</f>
        <v/>
      </c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7" t="n"/>
      <c r="J198" s="7" t="n"/>
      <c r="K198" s="4">
        <f>IF(AND(G198="",H198=""),"",IF(G198="",H198-TODAY(),IF(H198="",G198-TODAY(),MIN(G198,H198)-TODAY())))</f>
        <v/>
      </c>
      <c r="L198" s="4">
        <f>IF(OR(G198="",H198=""),"Missing Date",IF(I198="Complete","Complete",IF(AND(F198&lt;&gt;"",D198&lt;&gt;"",F198&lt;&gt;D198),"Model Mismatch",IF(AND(G198&lt;TODAY(),H198&lt;TODAY()),"Overdue",IF(H198&lt;TODAY(),"Clearance Expired",IF(G198&lt;TODAY(),"Fit Test Expired",IF(K198&lt;=60,"Due Soon","OK")))))))</f>
        <v/>
      </c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7" t="n"/>
      <c r="J199" s="7" t="n"/>
      <c r="K199" s="4">
        <f>IF(AND(G199="",H199=""),"",IF(G199="",H199-TODAY(),IF(H199="",G199-TODAY(),MIN(G199,H199)-TODAY())))</f>
        <v/>
      </c>
      <c r="L199" s="4">
        <f>IF(OR(G199="",H199=""),"Missing Date",IF(I199="Complete","Complete",IF(AND(F199&lt;&gt;"",D199&lt;&gt;"",F199&lt;&gt;D199),"Model Mismatch",IF(AND(G199&lt;TODAY(),H199&lt;TODAY()),"Overdue",IF(H199&lt;TODAY(),"Clearance Expired",IF(G199&lt;TODAY(),"Fit Test Expired",IF(K199&lt;=60,"Due Soon","OK")))))))</f>
        <v/>
      </c>
    </row>
    <row r="200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7" t="n"/>
      <c r="J200" s="7" t="n"/>
      <c r="K200" s="4">
        <f>IF(AND(G200="",H200=""),"",IF(G200="",H200-TODAY(),IF(H200="",G200-TODAY(),MIN(G200,H200)-TODAY())))</f>
        <v/>
      </c>
      <c r="L200" s="4">
        <f>IF(OR(G200="",H200=""),"Missing Date",IF(I200="Complete","Complete",IF(AND(F200&lt;&gt;"",D200&lt;&gt;"",F200&lt;&gt;D200),"Model Mismatch",IF(AND(G200&lt;TODAY(),H200&lt;TODAY()),"Overdue",IF(H200&lt;TODAY(),"Clearance Expired",IF(G200&lt;TODAY(),"Fit Test Expired",IF(K200&lt;=60,"Due Soon","OK")))))))</f>
        <v/>
      </c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7" t="n"/>
      <c r="J201" s="7" t="n"/>
      <c r="K201" s="4">
        <f>IF(AND(G201="",H201=""),"",IF(G201="",H201-TODAY(),IF(H201="",G201-TODAY(),MIN(G201,H201)-TODAY())))</f>
        <v/>
      </c>
      <c r="L201" s="4">
        <f>IF(OR(G201="",H201=""),"Missing Date",IF(I201="Complete","Complete",IF(AND(F201&lt;&gt;"",D201&lt;&gt;"",F201&lt;&gt;D201),"Model Mismatch",IF(AND(G201&lt;TODAY(),H201&lt;TODAY()),"Overdue",IF(H201&lt;TODAY(),"Clearance Expired",IF(G201&lt;TODAY(),"Fit Test Expired",IF(K201&lt;=60,"Due Soon","OK")))))))</f>
        <v/>
      </c>
    </row>
    <row r="202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7" t="n"/>
      <c r="J202" s="7" t="n"/>
      <c r="K202" s="4">
        <f>IF(AND(G202="",H202=""),"",IF(G202="",H202-TODAY(),IF(H202="",G202-TODAY(),MIN(G202,H202)-TODAY())))</f>
        <v/>
      </c>
      <c r="L202" s="4">
        <f>IF(OR(G202="",H202=""),"Missing Date",IF(I202="Complete","Complete",IF(AND(F202&lt;&gt;"",D202&lt;&gt;"",F202&lt;&gt;D202),"Model Mismatch",IF(AND(G202&lt;TODAY(),H202&lt;TODAY()),"Overdue",IF(H202&lt;TODAY(),"Clearance Expired",IF(G202&lt;TODAY(),"Fit Test Expired",IF(K202&lt;=60,"Due Soon","OK")))))))</f>
        <v/>
      </c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7" t="n"/>
      <c r="J203" s="7" t="n"/>
      <c r="K203" s="4">
        <f>IF(AND(G203="",H203=""),"",IF(G203="",H203-TODAY(),IF(H203="",G203-TODAY(),MIN(G203,H203)-TODAY())))</f>
        <v/>
      </c>
      <c r="L203" s="4">
        <f>IF(OR(G203="",H203=""),"Missing Date",IF(I203="Complete","Complete",IF(AND(F203&lt;&gt;"",D203&lt;&gt;"",F203&lt;&gt;D203),"Model Mismatch",IF(AND(G203&lt;TODAY(),H203&lt;TODAY()),"Overdue",IF(H203&lt;TODAY(),"Clearance Expired",IF(G203&lt;TODAY(),"Fit Test Expired",IF(K203&lt;=60,"Due Soon","OK")))))))</f>
        <v/>
      </c>
    </row>
    <row r="204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7" t="n"/>
      <c r="J204" s="7" t="n"/>
      <c r="K204" s="4">
        <f>IF(AND(G204="",H204=""),"",IF(G204="",H204-TODAY(),IF(H204="",G204-TODAY(),MIN(G204,H204)-TODAY())))</f>
        <v/>
      </c>
      <c r="L204" s="4">
        <f>IF(OR(G204="",H204=""),"Missing Date",IF(I204="Complete","Complete",IF(AND(F204&lt;&gt;"",D204&lt;&gt;"",F204&lt;&gt;D204),"Model Mismatch",IF(AND(G204&lt;TODAY(),H204&lt;TODAY()),"Overdue",IF(H204&lt;TODAY(),"Clearance Expired",IF(G204&lt;TODAY(),"Fit Test Expired",IF(K204&lt;=60,"Due Soon","OK")))))))</f>
        <v/>
      </c>
    </row>
  </sheetData>
  <autoFilter ref="A4:L204"/>
  <mergeCells count="2">
    <mergeCell ref="A2:L2"/>
    <mergeCell ref="A1:L1"/>
  </mergeCells>
  <conditionalFormatting sqref="L5:L204">
    <cfRule type="expression" priority="1" dxfId="0">
      <formula>$L5="OK"</formula>
    </cfRule>
    <cfRule type="expression" priority="2" dxfId="1">
      <formula>$L5="Due Soon"</formula>
    </cfRule>
    <cfRule type="expression" priority="3" dxfId="2">
      <formula>$L5="Fit Test Expired"</formula>
    </cfRule>
    <cfRule type="expression" priority="4" dxfId="3">
      <formula>$L5="Clearance Expired"</formula>
    </cfRule>
    <cfRule type="expression" priority="5" dxfId="4">
      <formula>$L5="Overdue"</formula>
    </cfRule>
    <cfRule type="expression" priority="6" dxfId="5">
      <formula>$L5="Model Mismatch"</formula>
    </cfRule>
    <cfRule type="expression" priority="7" dxfId="6">
      <formula>$L5="Complete"</formula>
    </cfRule>
    <cfRule type="expression" priority="8" dxfId="7">
      <formula>$L5="Missing Date"</formula>
    </cfRule>
  </conditionalFormatting>
  <dataValidations count="7">
    <dataValidation sqref="A5:A204" showDropDown="0" showInputMessage="0" showErrorMessage="0" allowBlank="1" type="list">
      <formula1>Lookup!$D$2:$D$2</formula1>
    </dataValidation>
    <dataValidation sqref="B5:B204" showDropDown="0" showInputMessage="0" showErrorMessage="0" allowBlank="1" type="list">
      <formula1>Lookup!$F$2:$F$7</formula1>
    </dataValidation>
    <dataValidation sqref="C5:C204" showDropDown="0" showInputMessage="0" showErrorMessage="0" allowBlank="1" type="list">
      <formula1>Lookup!$B$2:$B$7</formula1>
    </dataValidation>
    <dataValidation sqref="D5:D204" showDropDown="0" showInputMessage="0" showErrorMessage="0" allowBlank="1" type="list">
      <formula1>Lookup!$A$2:$A$7</formula1>
    </dataValidation>
    <dataValidation sqref="F5:F204" showDropDown="0" showInputMessage="0" showErrorMessage="0" allowBlank="1" type="list">
      <formula1>Lookup!$A$2:$A$7</formula1>
    </dataValidation>
    <dataValidation sqref="I5:I204" showDropDown="0" showInputMessage="0" showErrorMessage="0" allowBlank="1" type="list">
      <formula1>Lookup!$C$2:$C$5</formula1>
    </dataValidation>
    <dataValidation sqref="J5:J204" showDropDown="0" showInputMessage="0" showErrorMessage="0" allowBlank="1" type="list">
      <formula1>Lookup!$G$2:$G$5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4"/>
  <sheetViews>
    <sheetView showGridLines="0" workbookViewId="0">
      <selection activeCell="A1" sqref="A1"/>
    </sheetView>
  </sheetViews>
  <sheetFormatPr baseColWidth="8" defaultRowHeight="15"/>
  <cols>
    <col width="62" customWidth="1" min="1" max="1"/>
    <col width="14" customWidth="1" min="2" max="2"/>
    <col width="14" customWidth="1" min="3" max="3"/>
    <col width="18" customWidth="1" min="4" max="4"/>
  </cols>
  <sheetData>
    <row r="1">
      <c r="A1" s="1" t="inlineStr">
        <is>
          <t>Respirator Fit Test &amp; Medical Clearance Dashboard</t>
        </is>
      </c>
    </row>
    <row r="2" ht="42" customHeight="1">
      <c r="A2" s="8" t="inlineStr">
        <is>
          <t>Auto-calculated from Fit Clearance Tracker (SAMPLE rows are examples). Partial gaps: Model Mismatch (fit-test model ≠ assigned model) and Clearance Expired while the fit test may still be current. Dates and model alignment only — not a medical record; does not determine OSHA compliance.</t>
        </is>
      </c>
    </row>
    <row r="4">
      <c r="A4" s="9" t="inlineStr">
        <is>
          <t>Portfolio Overview</t>
        </is>
      </c>
    </row>
    <row r="5">
      <c r="A5" s="10" t="inlineStr">
        <is>
          <t>Total People Tracked</t>
        </is>
      </c>
      <c r="C5" s="11">
        <f>COUNTA('Fit Clearance Tracker'!B5:B204)</f>
        <v/>
      </c>
    </row>
    <row r="6">
      <c r="A6" s="12" t="inlineStr">
        <is>
          <t>Model Mismatch (partial)</t>
        </is>
      </c>
      <c r="C6" s="13">
        <f>COUNTIF('Fit Clearance Tracker'!L5:L204,"Model Mismatch")</f>
        <v/>
      </c>
    </row>
    <row r="7">
      <c r="A7" s="10" t="inlineStr">
        <is>
          <t>Clearance Expired (partial)</t>
        </is>
      </c>
      <c r="C7" s="11">
        <f>COUNTIF('Fit Clearance Tracker'!L5:L204,"Clearance Expired")</f>
        <v/>
      </c>
    </row>
    <row r="8">
      <c r="A8" s="10" t="inlineStr">
        <is>
          <t>Fit Test Expired</t>
        </is>
      </c>
      <c r="C8" s="11">
        <f>COUNTIF('Fit Clearance Tracker'!L5:L204,"Fit Test Expired")</f>
        <v/>
      </c>
    </row>
    <row r="9">
      <c r="A9" s="10" t="inlineStr">
        <is>
          <t>Overdue (both dates past)</t>
        </is>
      </c>
      <c r="C9" s="11">
        <f>COUNTIF('Fit Clearance Tracker'!L5:L204,"Overdue")</f>
        <v/>
      </c>
    </row>
    <row r="10">
      <c r="A10" s="10" t="inlineStr">
        <is>
          <t>Due Soon (≤60 days)</t>
        </is>
      </c>
      <c r="C10" s="11">
        <f>COUNTIF('Fit Clearance Tracker'!L5:L204,"Due Soon")</f>
        <v/>
      </c>
    </row>
    <row r="11">
      <c r="A11" s="10" t="inlineStr">
        <is>
          <t>OK</t>
        </is>
      </c>
      <c r="C11" s="11">
        <f>COUNTIF('Fit Clearance Tracker'!L5:L204,"OK")</f>
        <v/>
      </c>
    </row>
    <row r="12">
      <c r="A12" s="10" t="inlineStr">
        <is>
          <t>Complete</t>
        </is>
      </c>
      <c r="C12" s="11">
        <f>COUNTIF('Fit Clearance Tracker'!L5:L204,"Complete")</f>
        <v/>
      </c>
    </row>
    <row r="13">
      <c r="A13" s="10" t="inlineStr">
        <is>
          <t>Missing Date</t>
        </is>
      </c>
      <c r="C13" s="11">
        <f>COUNTIF('Fit Clearance Tracker'!L5:L204,"Missing Date")</f>
        <v/>
      </c>
    </row>
    <row r="14">
      <c r="A14" s="14" t="inlineStr">
        <is>
          <t>Action Needed (mismatch + expired + overdue + due soon + missing)</t>
        </is>
      </c>
      <c r="C14" s="15">
        <f>C6+C7+C8+C9+C10+C13</f>
        <v/>
      </c>
    </row>
    <row r="16">
      <c r="A16" s="10" t="inlineStr">
        <is>
          <t>Alignment Health Score %</t>
        </is>
      </c>
      <c r="C16" s="16">
        <f>IFERROR((C11+C12)/MAX(C5,1),0)</f>
        <v/>
      </c>
    </row>
    <row r="18">
      <c r="A18" s="9" t="inlineStr">
        <is>
          <t>By Assigned Model</t>
        </is>
      </c>
      <c r="C18" s="10" t="inlineStr">
        <is>
          <t>Count</t>
        </is>
      </c>
    </row>
    <row r="19">
      <c r="A19" s="17" t="inlineStr">
        <is>
          <t>N95 1860 (sample)</t>
        </is>
      </c>
      <c r="C19" s="10">
        <f>COUNTIF('Fit Clearance Tracker'!D5:D204,"N95 1860 (sample)")</f>
        <v/>
      </c>
    </row>
    <row r="20">
      <c r="A20" s="17" t="inlineStr">
        <is>
          <t>N95 8210 (sample)</t>
        </is>
      </c>
      <c r="C20" s="10">
        <f>COUNTIF('Fit Clearance Tracker'!D5:D204,"N95 8210 (sample)")</f>
        <v/>
      </c>
    </row>
    <row r="21">
      <c r="A21" s="17" t="inlineStr">
        <is>
          <t>Half-face 6200 (sample)</t>
        </is>
      </c>
      <c r="C21" s="10">
        <f>COUNTIF('Fit Clearance Tracker'!D5:D204,"Half-face 6200 (sample)")</f>
        <v/>
      </c>
    </row>
    <row r="22">
      <c r="A22" s="17" t="inlineStr">
        <is>
          <t>Half-face 7500 (sample)</t>
        </is>
      </c>
      <c r="C22" s="10">
        <f>COUNTIF('Fit Clearance Tracker'!D5:D204,"Half-face 7500 (sample)")</f>
        <v/>
      </c>
    </row>
    <row r="23">
      <c r="A23" s="17" t="inlineStr">
        <is>
          <t>P100 cartridge (sample)</t>
        </is>
      </c>
      <c r="C23" s="10">
        <f>COUNTIF('Fit Clearance Tracker'!D5:D204,"P100 cartridge (sample)")</f>
        <v/>
      </c>
    </row>
    <row r="26">
      <c r="A26" s="18" t="inlineStr">
        <is>
          <t>Need automatic Email, SMS and WhatsApp reminders before fit tests or medical clearances expire? Try Remindax</t>
        </is>
      </c>
    </row>
    <row r="27">
      <c r="A27" s="19" t="inlineStr">
        <is>
          <t>https://www.remindax.com/</t>
        </is>
      </c>
    </row>
    <row r="29">
      <c r="A29" s="20" t="inlineStr">
        <is>
          <t>Instructions</t>
        </is>
      </c>
    </row>
    <row r="30" ht="72" customHeight="1">
      <c r="A30" s="21" t="inlineStr">
        <is>
          <t>1) Replace SAMPLE rows. One row per employee and assigned respirator. 2) Enter Fit Test Valid Through and Medical Clearance Valid Through. 3) Days to Soonest Expiry = the earlier of the two dates minus today (blank-safe). 4) Alignment Status: Missing Date if either date is blank; Complete if Reminder Status is Complete; Model Mismatch if Fit Test Model is filled and differs from Assigned Respirator Model; Overdue if both dates are past; Clearance Expired if only clearance is past; Fit Test Expired if only the fit test is past; Due Soon if the soonest remaining days are 60 or fewer; else OK. 5) Dates and model names only — do not store diagnoses, PHI, or clinical pass/fail. Does not determine OSHA compliance.</t>
        </is>
      </c>
    </row>
    <row r="31"/>
    <row r="32"/>
    <row r="33"/>
    <row r="34"/>
  </sheetData>
  <mergeCells count="4">
    <mergeCell ref="A1:D1"/>
    <mergeCell ref="A30:D34"/>
    <mergeCell ref="A26:D26"/>
    <mergeCell ref="A2:D2"/>
  </mergeCells>
  <hyperlinks>
    <hyperlink xmlns:r="http://schemas.openxmlformats.org/officeDocument/2006/relationships" ref="A26" r:id="rId1"/>
    <hyperlink xmlns:r="http://schemas.openxmlformats.org/officeDocument/2006/relationships" ref="A27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6" customWidth="1" min="2" max="2"/>
    <col width="16" customWidth="1" min="3" max="3"/>
    <col width="12" customWidth="1" min="4" max="4"/>
    <col width="20" customWidth="1" min="5" max="5"/>
    <col width="24" customWidth="1" min="6" max="6"/>
    <col width="26" customWidth="1" min="7" max="7"/>
  </cols>
  <sheetData>
    <row r="1">
      <c r="A1" s="3" t="inlineStr">
        <is>
          <t>Respirator Model</t>
        </is>
      </c>
      <c r="B1" s="3" t="inlineStr">
        <is>
          <t>Site / Department</t>
        </is>
      </c>
      <c r="C1" s="3" t="inlineStr">
        <is>
          <t>Reminder Status</t>
        </is>
      </c>
      <c r="D1" s="3" t="inlineStr">
        <is>
          <t>Sample Flag</t>
        </is>
      </c>
      <c r="E1" s="3" t="inlineStr">
        <is>
          <t>Status Labels</t>
        </is>
      </c>
      <c r="F1" s="3" t="inlineStr">
        <is>
          <t>Employee (sample)</t>
        </is>
      </c>
      <c r="G1" s="3" t="inlineStr">
        <is>
          <t>Owner / Contact (sample)</t>
        </is>
      </c>
    </row>
    <row r="2">
      <c r="A2" s="17" t="inlineStr">
        <is>
          <t>N95 1860 (sample)</t>
        </is>
      </c>
      <c r="B2" s="17" t="inlineStr">
        <is>
          <t>Plant — Paint (sample)</t>
        </is>
      </c>
      <c r="C2" s="17" t="inlineStr">
        <is>
          <t>Not Started</t>
        </is>
      </c>
      <c r="D2" s="17" t="inlineStr">
        <is>
          <t>SAMPLE</t>
        </is>
      </c>
      <c r="E2" s="17" t="inlineStr">
        <is>
          <t>OK</t>
        </is>
      </c>
      <c r="F2" s="17" t="inlineStr">
        <is>
          <t>Jordan Blake (sample)</t>
        </is>
      </c>
      <c r="G2" s="17" t="inlineStr">
        <is>
          <t>EHS — L. Ortiz (sample)</t>
        </is>
      </c>
    </row>
    <row r="3">
      <c r="A3" s="17" t="inlineStr">
        <is>
          <t>N95 8210 (sample)</t>
        </is>
      </c>
      <c r="B3" s="17" t="inlineStr">
        <is>
          <t>Plant — Maintenance (sample)</t>
        </is>
      </c>
      <c r="C3" s="17" t="inlineStr">
        <is>
          <t>Reminder Sent</t>
        </is>
      </c>
      <c r="E3" s="17" t="inlineStr">
        <is>
          <t>Due Soon</t>
        </is>
      </c>
      <c r="F3" s="17" t="inlineStr">
        <is>
          <t>Maya Chen (sample)</t>
        </is>
      </c>
      <c r="G3" s="17" t="inlineStr">
        <is>
          <t>Safety — K. Lee (sample)</t>
        </is>
      </c>
    </row>
    <row r="4">
      <c r="A4" s="17" t="inlineStr">
        <is>
          <t>Half-face 6200 (sample)</t>
        </is>
      </c>
      <c r="B4" s="17" t="inlineStr">
        <is>
          <t>Warehouse — Dock (sample)</t>
        </is>
      </c>
      <c r="C4" s="17" t="inlineStr">
        <is>
          <t>Scheduled</t>
        </is>
      </c>
      <c r="E4" s="17" t="inlineStr">
        <is>
          <t>Fit Test Expired</t>
        </is>
      </c>
      <c r="F4" s="17" t="inlineStr">
        <is>
          <t>Sam Rivera (sample)</t>
        </is>
      </c>
      <c r="G4" s="17" t="inlineStr">
        <is>
          <t>HR Ops — M. Diaz (sample)</t>
        </is>
      </c>
    </row>
    <row r="5">
      <c r="A5" s="17" t="inlineStr">
        <is>
          <t>Half-face 7500 (sample)</t>
        </is>
      </c>
      <c r="B5" s="17" t="inlineStr">
        <is>
          <t>Clinic — Support (sample)</t>
        </is>
      </c>
      <c r="C5" s="17" t="inlineStr">
        <is>
          <t>Complete</t>
        </is>
      </c>
      <c r="E5" s="17" t="inlineStr">
        <is>
          <t>Clearance Expired</t>
        </is>
      </c>
      <c r="F5" s="17" t="inlineStr">
        <is>
          <t>Priya Patel (sample)</t>
        </is>
      </c>
      <c r="G5" s="17" t="inlineStr">
        <is>
          <t>Site Lead — S. Park (sample)</t>
        </is>
      </c>
    </row>
    <row r="6">
      <c r="A6" s="17" t="inlineStr">
        <is>
          <t>P100 cartridge (sample)</t>
        </is>
      </c>
      <c r="B6" s="17" t="inlineStr">
        <is>
          <t>Lab — Prep (sample)</t>
        </is>
      </c>
      <c r="E6" s="17" t="inlineStr">
        <is>
          <t>Overdue</t>
        </is>
      </c>
      <c r="F6" s="17" t="inlineStr">
        <is>
          <t>Alex Thompson (sample)</t>
        </is>
      </c>
    </row>
    <row r="7">
      <c r="A7" s="17" t="inlineStr">
        <is>
          <t>Other model</t>
        </is>
      </c>
      <c r="B7" s="17" t="inlineStr">
        <is>
          <t>Other site</t>
        </is>
      </c>
      <c r="E7" s="17" t="inlineStr">
        <is>
          <t>Model Mismatch</t>
        </is>
      </c>
      <c r="F7" s="17" t="inlineStr">
        <is>
          <t>Taylor Nguyen (sample)</t>
        </is>
      </c>
    </row>
    <row r="8">
      <c r="E8" s="17" t="inlineStr">
        <is>
          <t>Complete</t>
        </is>
      </c>
    </row>
    <row r="9">
      <c r="E9" s="17" t="inlineStr">
        <is>
          <t>Missing Date</t>
        </is>
      </c>
    </row>
    <row r="12">
      <c r="A12" s="10" t="inlineStr">
        <is>
          <t>Notes</t>
        </is>
      </c>
    </row>
    <row r="13" ht="48" customHeight="1">
      <c r="A13" s="21" t="inlineStr">
        <is>
          <t>Due Soon = soonest of fit-test valid-through and medical-clearance valid-through is within 60 days. Status: Missing Date if either validity date is blank; Complete if Reminder Status is Complete; Model Mismatch if the fit-test model is filled and differs from the assigned model; Overdue if BOTH validity dates are past; Clearance Expired if only the medical clearance date is past; Fit Test Expired if only the fit-test date is past; else Due Soon (≤60) or OK. Tracks dates and model alignment only — not a medical record, no diagnoses, no PHI, no pass/fail clinical claims. Does not determine OSHA compliance. SAMPLE rows are examples.</t>
        </is>
      </c>
    </row>
    <row r="14"/>
    <row r="15"/>
    <row r="16"/>
  </sheetData>
  <mergeCells count="1">
    <mergeCell ref="A13:G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2026-10-03T10:25:56Z</dcterms:created>
  <dcterms:modified xmlns:dcterms="http://purl.org/dc/terms/" xmlns:xsi="http://www.w3.org/2001/XMLSchema-instance" xsi:type="dcterms:W3CDTF">2026-10-03T10:25:56Z</dcterms:modified>
</cp:coreProperties>
</file>